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\iCloudDrive\Popes\Availabilities Succulents\Succulents 2026 and fall 2025\Weekly Availabilities\Succulent Availabilities 3.08.26\"/>
    </mc:Choice>
  </mc:AlternateContent>
  <xr:revisionPtr revIDLastSave="0" documentId="13_ncr:1_{CCD2F6F7-CCBD-48AB-927B-6031BF6F51A1}" xr6:coauthVersionLast="47" xr6:coauthVersionMax="47" xr10:uidLastSave="{00000000-0000-0000-0000-000000000000}"/>
  <bookViews>
    <workbookView xWindow="22932" yWindow="-108" windowWidth="23256" windowHeight="12456" xr2:uid="{6C1F39CE-5CD3-49A0-A0DB-BD516F8F2392}"/>
  </bookViews>
  <sheets>
    <sheet name="Order Sheet" sheetId="2" r:id="rId1"/>
    <sheet name="Summary" sheetId="3" r:id="rId2"/>
  </sheets>
  <definedNames>
    <definedName name="_xlnm._FilterDatabase" localSheetId="0" hidden="1">'Order Sheet'!$A$17:$L$177</definedName>
    <definedName name="_xlnm._FilterDatabase" localSheetId="1" hidden="1">Summary!$A$21:$G$164</definedName>
    <definedName name="_xlnm.Print_Area" localSheetId="0">'Order Sheet'!$A$1:$H$173</definedName>
    <definedName name="_xlnm.Print_Titles" localSheetId="0">'Order Sheet'!$28:$28</definedName>
    <definedName name="_xlnm.Print_Titles" localSheetId="1">Summary!$1:$20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5" i="3" l="1"/>
  <c r="G155" i="3"/>
  <c r="D155" i="3"/>
  <c r="C155" i="3"/>
  <c r="A155" i="3"/>
  <c r="K162" i="2"/>
  <c r="L162" i="2" s="1"/>
  <c r="G162" i="2"/>
  <c r="E155" i="3" s="1"/>
  <c r="F155" i="3" s="1"/>
  <c r="H62" i="3"/>
  <c r="G62" i="3"/>
  <c r="D62" i="3"/>
  <c r="C62" i="3"/>
  <c r="A62" i="3"/>
  <c r="K69" i="2"/>
  <c r="L69" i="2" s="1"/>
  <c r="G69" i="2"/>
  <c r="E62" i="3" s="1"/>
  <c r="H59" i="3"/>
  <c r="G59" i="3"/>
  <c r="D59" i="3"/>
  <c r="C59" i="3"/>
  <c r="A59" i="3"/>
  <c r="K66" i="2"/>
  <c r="L66" i="2" s="1"/>
  <c r="G66" i="2"/>
  <c r="E59" i="3" s="1"/>
  <c r="H41" i="3"/>
  <c r="G41" i="3"/>
  <c r="E41" i="3"/>
  <c r="D41" i="3"/>
  <c r="C41" i="3"/>
  <c r="A41" i="3"/>
  <c r="L48" i="2"/>
  <c r="F62" i="3" l="1"/>
  <c r="F59" i="3"/>
  <c r="F41" i="3"/>
  <c r="H168" i="2"/>
  <c r="H144" i="3"/>
  <c r="G144" i="3"/>
  <c r="D144" i="3"/>
  <c r="C144" i="3"/>
  <c r="A144" i="3"/>
  <c r="K151" i="2"/>
  <c r="L151" i="2" s="1"/>
  <c r="G151" i="2"/>
  <c r="E144" i="3" s="1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H40" i="3"/>
  <c r="G40" i="3"/>
  <c r="D40" i="3"/>
  <c r="C40" i="3"/>
  <c r="H39" i="3"/>
  <c r="G39" i="3"/>
  <c r="E39" i="3"/>
  <c r="D39" i="3"/>
  <c r="C39" i="3"/>
  <c r="H38" i="3"/>
  <c r="G38" i="3"/>
  <c r="D38" i="3"/>
  <c r="C38" i="3"/>
  <c r="H37" i="3"/>
  <c r="G37" i="3"/>
  <c r="D37" i="3"/>
  <c r="C37" i="3"/>
  <c r="H36" i="3"/>
  <c r="G36" i="3"/>
  <c r="D36" i="3"/>
  <c r="C36" i="3"/>
  <c r="H35" i="3"/>
  <c r="G35" i="3"/>
  <c r="D35" i="3"/>
  <c r="C35" i="3"/>
  <c r="H34" i="3"/>
  <c r="G34" i="3"/>
  <c r="D34" i="3"/>
  <c r="C34" i="3"/>
  <c r="H33" i="3"/>
  <c r="G33" i="3"/>
  <c r="D33" i="3"/>
  <c r="C33" i="3"/>
  <c r="H32" i="3"/>
  <c r="G32" i="3"/>
  <c r="D32" i="3"/>
  <c r="C32" i="3"/>
  <c r="H31" i="3"/>
  <c r="G31" i="3"/>
  <c r="D31" i="3"/>
  <c r="C31" i="3"/>
  <c r="H30" i="3"/>
  <c r="G30" i="3"/>
  <c r="E30" i="3"/>
  <c r="D30" i="3"/>
  <c r="C30" i="3"/>
  <c r="H29" i="3"/>
  <c r="G29" i="3"/>
  <c r="D29" i="3"/>
  <c r="C29" i="3"/>
  <c r="H28" i="3"/>
  <c r="G28" i="3"/>
  <c r="D28" i="3"/>
  <c r="C28" i="3"/>
  <c r="H27" i="3"/>
  <c r="G27" i="3"/>
  <c r="D27" i="3"/>
  <c r="C27" i="3"/>
  <c r="H26" i="3"/>
  <c r="G26" i="3"/>
  <c r="D26" i="3"/>
  <c r="C26" i="3"/>
  <c r="H25" i="3"/>
  <c r="G25" i="3"/>
  <c r="D25" i="3"/>
  <c r="C25" i="3"/>
  <c r="H24" i="3"/>
  <c r="G24" i="3"/>
  <c r="E24" i="3"/>
  <c r="D24" i="3"/>
  <c r="C24" i="3"/>
  <c r="H23" i="3"/>
  <c r="G23" i="3"/>
  <c r="D23" i="3"/>
  <c r="C23" i="3"/>
  <c r="H22" i="3"/>
  <c r="A22" i="3"/>
  <c r="L46" i="2"/>
  <c r="L37" i="2"/>
  <c r="L31" i="2"/>
  <c r="K29" i="2"/>
  <c r="L29" i="2" s="1"/>
  <c r="K47" i="2"/>
  <c r="L47" i="2" s="1"/>
  <c r="G47" i="2"/>
  <c r="E40" i="3" s="1"/>
  <c r="K45" i="2"/>
  <c r="L45" i="2" s="1"/>
  <c r="G45" i="2"/>
  <c r="E38" i="3" s="1"/>
  <c r="K44" i="2"/>
  <c r="L44" i="2" s="1"/>
  <c r="G44" i="2"/>
  <c r="E37" i="3" s="1"/>
  <c r="K43" i="2"/>
  <c r="L43" i="2" s="1"/>
  <c r="G43" i="2"/>
  <c r="E36" i="3" s="1"/>
  <c r="K42" i="2"/>
  <c r="L42" i="2" s="1"/>
  <c r="G42" i="2"/>
  <c r="E35" i="3" s="1"/>
  <c r="K41" i="2"/>
  <c r="L41" i="2" s="1"/>
  <c r="G41" i="2"/>
  <c r="E34" i="3" s="1"/>
  <c r="K40" i="2"/>
  <c r="L40" i="2" s="1"/>
  <c r="G40" i="2"/>
  <c r="E33" i="3" s="1"/>
  <c r="K39" i="2"/>
  <c r="L39" i="2" s="1"/>
  <c r="G39" i="2"/>
  <c r="E32" i="3" s="1"/>
  <c r="K38" i="2"/>
  <c r="L38" i="2" s="1"/>
  <c r="G38" i="2"/>
  <c r="E31" i="3" s="1"/>
  <c r="K36" i="2"/>
  <c r="L36" i="2" s="1"/>
  <c r="G36" i="2"/>
  <c r="E29" i="3" s="1"/>
  <c r="K35" i="2"/>
  <c r="L35" i="2" s="1"/>
  <c r="G35" i="2"/>
  <c r="E28" i="3" s="1"/>
  <c r="K34" i="2"/>
  <c r="L34" i="2" s="1"/>
  <c r="G34" i="2"/>
  <c r="E27" i="3" s="1"/>
  <c r="K33" i="2"/>
  <c r="L33" i="2" s="1"/>
  <c r="G33" i="2"/>
  <c r="E26" i="3" s="1"/>
  <c r="K32" i="2"/>
  <c r="L32" i="2" s="1"/>
  <c r="G32" i="2"/>
  <c r="E25" i="3" s="1"/>
  <c r="K30" i="2"/>
  <c r="L30" i="2" s="1"/>
  <c r="G30" i="2"/>
  <c r="E23" i="3" s="1"/>
  <c r="H25" i="2"/>
  <c r="H17" i="3"/>
  <c r="E17" i="3"/>
  <c r="D17" i="3"/>
  <c r="C17" i="3"/>
  <c r="A17" i="3"/>
  <c r="H16" i="3"/>
  <c r="E16" i="3"/>
  <c r="D16" i="3"/>
  <c r="C16" i="3"/>
  <c r="A16" i="3"/>
  <c r="L24" i="2"/>
  <c r="L23" i="2"/>
  <c r="A160" i="3"/>
  <c r="A159" i="3"/>
  <c r="A158" i="3"/>
  <c r="A157" i="3"/>
  <c r="A156" i="3"/>
  <c r="A154" i="3"/>
  <c r="A153" i="3"/>
  <c r="A152" i="3"/>
  <c r="A151" i="3"/>
  <c r="A150" i="3"/>
  <c r="A149" i="3"/>
  <c r="A148" i="3"/>
  <c r="A147" i="3"/>
  <c r="A146" i="3"/>
  <c r="A145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1" i="3"/>
  <c r="A60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H52" i="3"/>
  <c r="G52" i="3"/>
  <c r="D52" i="3"/>
  <c r="C52" i="3"/>
  <c r="A43" i="3"/>
  <c r="A42" i="3"/>
  <c r="H101" i="3"/>
  <c r="G101" i="3"/>
  <c r="E101" i="3"/>
  <c r="D101" i="3"/>
  <c r="C101" i="3"/>
  <c r="H99" i="3"/>
  <c r="G99" i="3"/>
  <c r="D99" i="3"/>
  <c r="C99" i="3"/>
  <c r="L108" i="2"/>
  <c r="K106" i="2"/>
  <c r="L106" i="2" s="1"/>
  <c r="G106" i="2"/>
  <c r="E99" i="3" s="1"/>
  <c r="G89" i="3"/>
  <c r="D89" i="3"/>
  <c r="C89" i="3"/>
  <c r="G88" i="3"/>
  <c r="D88" i="3"/>
  <c r="C88" i="3"/>
  <c r="G87" i="3"/>
  <c r="D87" i="3"/>
  <c r="C87" i="3"/>
  <c r="G86" i="3"/>
  <c r="D86" i="3"/>
  <c r="C86" i="3"/>
  <c r="H90" i="3"/>
  <c r="G90" i="3"/>
  <c r="E90" i="3"/>
  <c r="D90" i="3"/>
  <c r="C90" i="3"/>
  <c r="H89" i="3"/>
  <c r="H88" i="3"/>
  <c r="L97" i="2"/>
  <c r="G98" i="2"/>
  <c r="K98" i="2"/>
  <c r="L98" i="2" s="1"/>
  <c r="K96" i="2"/>
  <c r="L96" i="2" s="1"/>
  <c r="G96" i="2"/>
  <c r="E89" i="3" s="1"/>
  <c r="K95" i="2"/>
  <c r="L95" i="2" s="1"/>
  <c r="G95" i="2"/>
  <c r="E88" i="3" s="1"/>
  <c r="H81" i="3"/>
  <c r="G81" i="3"/>
  <c r="E81" i="3"/>
  <c r="D81" i="3"/>
  <c r="C81" i="3"/>
  <c r="L88" i="2"/>
  <c r="F144" i="3" l="1"/>
  <c r="F27" i="3"/>
  <c r="F38" i="3"/>
  <c r="F37" i="3"/>
  <c r="F25" i="3"/>
  <c r="F36" i="3"/>
  <c r="F26" i="3"/>
  <c r="F33" i="3"/>
  <c r="F23" i="3"/>
  <c r="F34" i="3"/>
  <c r="F39" i="3"/>
  <c r="F24" i="3"/>
  <c r="F30" i="3"/>
  <c r="F28" i="3"/>
  <c r="F35" i="3"/>
  <c r="F29" i="3"/>
  <c r="F31" i="3"/>
  <c r="F32" i="3"/>
  <c r="F40" i="3"/>
  <c r="F16" i="3"/>
  <c r="F17" i="3"/>
  <c r="F101" i="3"/>
  <c r="F89" i="3"/>
  <c r="F99" i="3"/>
  <c r="F88" i="3"/>
  <c r="F90" i="3"/>
  <c r="F81" i="3"/>
  <c r="H150" i="3"/>
  <c r="G150" i="3"/>
  <c r="D150" i="3"/>
  <c r="C150" i="3"/>
  <c r="H149" i="3"/>
  <c r="G149" i="3"/>
  <c r="D149" i="3"/>
  <c r="C149" i="3"/>
  <c r="K157" i="2"/>
  <c r="L157" i="2" s="1"/>
  <c r="G157" i="2"/>
  <c r="E150" i="3" s="1"/>
  <c r="K156" i="2"/>
  <c r="L156" i="2" s="1"/>
  <c r="G156" i="2"/>
  <c r="E149" i="3" s="1"/>
  <c r="K59" i="2"/>
  <c r="L59" i="2" s="1"/>
  <c r="G59" i="2"/>
  <c r="E52" i="3" s="1"/>
  <c r="F52" i="3" s="1"/>
  <c r="H161" i="3"/>
  <c r="H160" i="3"/>
  <c r="H159" i="3"/>
  <c r="H158" i="3"/>
  <c r="H157" i="3"/>
  <c r="H156" i="3"/>
  <c r="H154" i="3"/>
  <c r="H153" i="3"/>
  <c r="H152" i="3"/>
  <c r="H151" i="3"/>
  <c r="H148" i="3"/>
  <c r="H147" i="3"/>
  <c r="H146" i="3"/>
  <c r="H145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0" i="3"/>
  <c r="H98" i="3"/>
  <c r="H97" i="3"/>
  <c r="H96" i="3"/>
  <c r="H95" i="3"/>
  <c r="H94" i="3"/>
  <c r="H93" i="3"/>
  <c r="H92" i="3"/>
  <c r="H91" i="3"/>
  <c r="H87" i="3"/>
  <c r="H86" i="3"/>
  <c r="H85" i="3"/>
  <c r="H84" i="3"/>
  <c r="H83" i="3"/>
  <c r="H82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1" i="3"/>
  <c r="H60" i="3"/>
  <c r="H58" i="3"/>
  <c r="H57" i="3"/>
  <c r="H56" i="3"/>
  <c r="H55" i="3"/>
  <c r="H54" i="3"/>
  <c r="H53" i="3"/>
  <c r="H51" i="3"/>
  <c r="H50" i="3"/>
  <c r="H49" i="3"/>
  <c r="H48" i="3"/>
  <c r="H47" i="3"/>
  <c r="H46" i="3"/>
  <c r="H45" i="3"/>
  <c r="H44" i="3"/>
  <c r="H43" i="3"/>
  <c r="H42" i="3"/>
  <c r="H21" i="3"/>
  <c r="H20" i="3"/>
  <c r="H19" i="3"/>
  <c r="H18" i="3"/>
  <c r="H15" i="3"/>
  <c r="H14" i="3"/>
  <c r="H13" i="3"/>
  <c r="G91" i="3"/>
  <c r="D91" i="3"/>
  <c r="C91" i="3"/>
  <c r="E91" i="3"/>
  <c r="E12" i="3"/>
  <c r="D12" i="3"/>
  <c r="C12" i="3"/>
  <c r="A12" i="3"/>
  <c r="L153" i="2"/>
  <c r="L149" i="2"/>
  <c r="L143" i="2"/>
  <c r="L135" i="2"/>
  <c r="L133" i="2"/>
  <c r="L132" i="2"/>
  <c r="L126" i="2"/>
  <c r="L120" i="2"/>
  <c r="L117" i="2"/>
  <c r="L116" i="2"/>
  <c r="L104" i="2"/>
  <c r="L91" i="2"/>
  <c r="L80" i="2"/>
  <c r="L71" i="2"/>
  <c r="L64" i="2"/>
  <c r="L63" i="2"/>
  <c r="L58" i="2"/>
  <c r="L49" i="2"/>
  <c r="F150" i="3" l="1"/>
  <c r="F149" i="3"/>
  <c r="F91" i="3"/>
  <c r="F12" i="3"/>
  <c r="G48" i="3"/>
  <c r="D48" i="3"/>
  <c r="C48" i="3"/>
  <c r="G47" i="3"/>
  <c r="D47" i="3"/>
  <c r="C47" i="3"/>
  <c r="G46" i="3"/>
  <c r="D46" i="3"/>
  <c r="C46" i="3"/>
  <c r="G45" i="3"/>
  <c r="D45" i="3"/>
  <c r="C45" i="3"/>
  <c r="G44" i="3"/>
  <c r="D44" i="3"/>
  <c r="C44" i="3"/>
  <c r="K55" i="2"/>
  <c r="L55" i="2" s="1"/>
  <c r="G55" i="2"/>
  <c r="E48" i="3" s="1"/>
  <c r="K54" i="2"/>
  <c r="L54" i="2" s="1"/>
  <c r="G54" i="2"/>
  <c r="E47" i="3" s="1"/>
  <c r="K53" i="2"/>
  <c r="L53" i="2" s="1"/>
  <c r="G53" i="2"/>
  <c r="E46" i="3" s="1"/>
  <c r="K52" i="2"/>
  <c r="L52" i="2" s="1"/>
  <c r="G52" i="2"/>
  <c r="E45" i="3" s="1"/>
  <c r="K51" i="2"/>
  <c r="L51" i="2" s="1"/>
  <c r="G51" i="2"/>
  <c r="E44" i="3" s="1"/>
  <c r="E15" i="3"/>
  <c r="D15" i="3"/>
  <c r="C15" i="3"/>
  <c r="A15" i="3"/>
  <c r="E14" i="3"/>
  <c r="D14" i="3"/>
  <c r="C14" i="3"/>
  <c r="A14" i="3"/>
  <c r="G142" i="3"/>
  <c r="E142" i="3"/>
  <c r="D142" i="3"/>
  <c r="C142" i="3"/>
  <c r="G119" i="3"/>
  <c r="E119" i="3"/>
  <c r="D119" i="3"/>
  <c r="C119" i="3"/>
  <c r="G80" i="3"/>
  <c r="D80" i="3"/>
  <c r="C80" i="3"/>
  <c r="K87" i="2"/>
  <c r="L87" i="2" s="1"/>
  <c r="G87" i="2"/>
  <c r="E80" i="3" s="1"/>
  <c r="G158" i="3"/>
  <c r="D158" i="3"/>
  <c r="C158" i="3"/>
  <c r="K165" i="2"/>
  <c r="L165" i="2" s="1"/>
  <c r="G165" i="2"/>
  <c r="E158" i="3" s="1"/>
  <c r="G151" i="3"/>
  <c r="D151" i="3"/>
  <c r="C151" i="3"/>
  <c r="K158" i="2"/>
  <c r="L158" i="2" s="1"/>
  <c r="G158" i="2"/>
  <c r="E151" i="3" s="1"/>
  <c r="G95" i="3"/>
  <c r="D95" i="3"/>
  <c r="C95" i="3"/>
  <c r="G94" i="3"/>
  <c r="D94" i="3"/>
  <c r="C94" i="3"/>
  <c r="K102" i="2"/>
  <c r="L102" i="2" s="1"/>
  <c r="G102" i="2"/>
  <c r="E95" i="3" s="1"/>
  <c r="K101" i="2"/>
  <c r="L101" i="2" s="1"/>
  <c r="G101" i="2"/>
  <c r="E94" i="3" s="1"/>
  <c r="G132" i="3"/>
  <c r="D132" i="3"/>
  <c r="C132" i="3"/>
  <c r="K139" i="2"/>
  <c r="L139" i="2" s="1"/>
  <c r="G139" i="2"/>
  <c r="E132" i="3" s="1"/>
  <c r="G124" i="3"/>
  <c r="D124" i="3"/>
  <c r="C124" i="3"/>
  <c r="K131" i="2"/>
  <c r="L131" i="2" s="1"/>
  <c r="G131" i="2"/>
  <c r="E124" i="3" s="1"/>
  <c r="G85" i="3"/>
  <c r="D85" i="3"/>
  <c r="C85" i="3"/>
  <c r="K93" i="2"/>
  <c r="L93" i="2" s="1"/>
  <c r="G93" i="2"/>
  <c r="E86" i="3" s="1"/>
  <c r="F86" i="3" s="1"/>
  <c r="K92" i="2"/>
  <c r="L92" i="2" s="1"/>
  <c r="G92" i="2"/>
  <c r="E85" i="3" s="1"/>
  <c r="G118" i="3"/>
  <c r="D118" i="3"/>
  <c r="C118" i="3"/>
  <c r="G117" i="3"/>
  <c r="D117" i="3"/>
  <c r="C117" i="3"/>
  <c r="K125" i="2"/>
  <c r="L125" i="2" s="1"/>
  <c r="G125" i="2"/>
  <c r="E118" i="3" s="1"/>
  <c r="F118" i="3" s="1"/>
  <c r="K124" i="2"/>
  <c r="L124" i="2" s="1"/>
  <c r="G124" i="2"/>
  <c r="E117" i="3" s="1"/>
  <c r="G76" i="3"/>
  <c r="D76" i="3"/>
  <c r="C76" i="3"/>
  <c r="K83" i="2"/>
  <c r="L83" i="2" s="1"/>
  <c r="G83" i="2"/>
  <c r="E76" i="3" s="1"/>
  <c r="F45" i="3" l="1"/>
  <c r="F44" i="3"/>
  <c r="F48" i="3"/>
  <c r="F47" i="3"/>
  <c r="F46" i="3"/>
  <c r="F15" i="3"/>
  <c r="F14" i="3"/>
  <c r="F142" i="3"/>
  <c r="F119" i="3"/>
  <c r="F80" i="3"/>
  <c r="F151" i="3"/>
  <c r="F158" i="3"/>
  <c r="F94" i="3"/>
  <c r="F95" i="3"/>
  <c r="F132" i="3"/>
  <c r="F85" i="3"/>
  <c r="F124" i="3"/>
  <c r="F117" i="3"/>
  <c r="F76" i="3"/>
  <c r="G153" i="3" l="1"/>
  <c r="D153" i="3"/>
  <c r="C153" i="3"/>
  <c r="G152" i="3"/>
  <c r="D152" i="3"/>
  <c r="C152" i="3"/>
  <c r="K160" i="2"/>
  <c r="L160" i="2" s="1"/>
  <c r="G160" i="2"/>
  <c r="E153" i="3" s="1"/>
  <c r="K159" i="2"/>
  <c r="L159" i="2" s="1"/>
  <c r="G159" i="2"/>
  <c r="E152" i="3" s="1"/>
  <c r="F153" i="3" l="1"/>
  <c r="F152" i="3"/>
  <c r="G116" i="3" l="1"/>
  <c r="D116" i="3"/>
  <c r="C116" i="3"/>
  <c r="K123" i="2"/>
  <c r="L123" i="2" s="1"/>
  <c r="G123" i="2"/>
  <c r="E116" i="3" s="1"/>
  <c r="F116" i="3" l="1"/>
  <c r="G51" i="3" l="1"/>
  <c r="D51" i="3"/>
  <c r="C51" i="3"/>
  <c r="G58" i="2"/>
  <c r="E51" i="3" s="1"/>
  <c r="F51" i="3" l="1"/>
  <c r="G50" i="3" l="1"/>
  <c r="D50" i="3"/>
  <c r="C50" i="3"/>
  <c r="K57" i="2"/>
  <c r="L57" i="2" s="1"/>
  <c r="G57" i="2"/>
  <c r="E50" i="3" s="1"/>
  <c r="F50" i="3" l="1"/>
  <c r="G70" i="3"/>
  <c r="D70" i="3"/>
  <c r="C70" i="3"/>
  <c r="K77" i="2"/>
  <c r="L77" i="2" s="1"/>
  <c r="G77" i="2"/>
  <c r="E70" i="3" s="1"/>
  <c r="F70" i="3" l="1"/>
  <c r="G92" i="3" l="1"/>
  <c r="D92" i="3"/>
  <c r="C92" i="3"/>
  <c r="K99" i="2"/>
  <c r="L99" i="2" s="1"/>
  <c r="G99" i="2"/>
  <c r="E92" i="3" s="1"/>
  <c r="L21" i="2"/>
  <c r="E162" i="3"/>
  <c r="G141" i="3"/>
  <c r="D141" i="3"/>
  <c r="C141" i="3"/>
  <c r="F92" i="3" l="1"/>
  <c r="K148" i="2"/>
  <c r="L148" i="2" s="1"/>
  <c r="G148" i="2"/>
  <c r="E141" i="3" s="1"/>
  <c r="F141" i="3" s="1"/>
  <c r="G133" i="3"/>
  <c r="D133" i="3"/>
  <c r="C133" i="3"/>
  <c r="K140" i="2"/>
  <c r="L140" i="2" s="1"/>
  <c r="G140" i="2"/>
  <c r="E133" i="3" s="1"/>
  <c r="G120" i="3"/>
  <c r="D120" i="3"/>
  <c r="C120" i="3"/>
  <c r="K127" i="2"/>
  <c r="L127" i="2" s="1"/>
  <c r="G127" i="2"/>
  <c r="E120" i="3" s="1"/>
  <c r="F120" i="3" l="1"/>
  <c r="F133" i="3"/>
  <c r="G112" i="2" l="1"/>
  <c r="G66" i="3" l="1"/>
  <c r="D66" i="3"/>
  <c r="C66" i="3"/>
  <c r="G65" i="3"/>
  <c r="D65" i="3"/>
  <c r="C65" i="3"/>
  <c r="G154" i="3"/>
  <c r="D154" i="3"/>
  <c r="C154" i="3"/>
  <c r="K161" i="2"/>
  <c r="L161" i="2" s="1"/>
  <c r="G161" i="2"/>
  <c r="E154" i="3" s="1"/>
  <c r="K73" i="2"/>
  <c r="L73" i="2" s="1"/>
  <c r="G73" i="2"/>
  <c r="E66" i="3" s="1"/>
  <c r="K72" i="2"/>
  <c r="L72" i="2" s="1"/>
  <c r="G72" i="2"/>
  <c r="E65" i="3" s="1"/>
  <c r="F66" i="3" l="1"/>
  <c r="F65" i="3"/>
  <c r="F154" i="3"/>
  <c r="K76" i="2" l="1"/>
  <c r="L76" i="2" s="1"/>
  <c r="G76" i="2"/>
  <c r="C159" i="3"/>
  <c r="D159" i="3"/>
  <c r="G159" i="3"/>
  <c r="C160" i="3"/>
  <c r="D160" i="3"/>
  <c r="G160" i="3"/>
  <c r="E161" i="3"/>
  <c r="F161" i="3" s="1"/>
  <c r="G161" i="3"/>
  <c r="G157" i="3"/>
  <c r="D157" i="3"/>
  <c r="C157" i="3"/>
  <c r="G156" i="3"/>
  <c r="D156" i="3"/>
  <c r="C156" i="3"/>
  <c r="K164" i="2" l="1"/>
  <c r="L164" i="2" s="1"/>
  <c r="G164" i="2"/>
  <c r="E157" i="3" s="1"/>
  <c r="G137" i="3"/>
  <c r="D137" i="3"/>
  <c r="C137" i="3"/>
  <c r="K144" i="2"/>
  <c r="L144" i="2" s="1"/>
  <c r="G144" i="2"/>
  <c r="E137" i="3" s="1"/>
  <c r="G146" i="3"/>
  <c r="E146" i="3"/>
  <c r="D146" i="3"/>
  <c r="C146" i="3"/>
  <c r="F137" i="3" l="1"/>
  <c r="F146" i="3"/>
  <c r="G136" i="3"/>
  <c r="E136" i="3"/>
  <c r="D136" i="3"/>
  <c r="C136" i="3"/>
  <c r="G131" i="3"/>
  <c r="D131" i="3"/>
  <c r="C131" i="3"/>
  <c r="K138" i="2"/>
  <c r="L138" i="2" s="1"/>
  <c r="G138" i="2"/>
  <c r="E131" i="3" s="1"/>
  <c r="G128" i="3"/>
  <c r="E128" i="3"/>
  <c r="D128" i="3"/>
  <c r="C128" i="3"/>
  <c r="C129" i="3"/>
  <c r="D129" i="3"/>
  <c r="G129" i="3"/>
  <c r="G148" i="3"/>
  <c r="D148" i="3"/>
  <c r="C148" i="3"/>
  <c r="G147" i="3"/>
  <c r="D147" i="3"/>
  <c r="C147" i="3"/>
  <c r="G145" i="3"/>
  <c r="D145" i="3"/>
  <c r="C145" i="3"/>
  <c r="G143" i="3"/>
  <c r="D143" i="3"/>
  <c r="C143" i="3"/>
  <c r="G140" i="3"/>
  <c r="D140" i="3"/>
  <c r="C140" i="3"/>
  <c r="G139" i="3"/>
  <c r="D139" i="3"/>
  <c r="C139" i="3"/>
  <c r="G138" i="3"/>
  <c r="D138" i="3"/>
  <c r="C138" i="3"/>
  <c r="G135" i="3"/>
  <c r="D135" i="3"/>
  <c r="C135" i="3"/>
  <c r="G134" i="3"/>
  <c r="D134" i="3"/>
  <c r="C134" i="3"/>
  <c r="G130" i="3"/>
  <c r="D130" i="3"/>
  <c r="C130" i="3"/>
  <c r="G127" i="3"/>
  <c r="D127" i="3"/>
  <c r="C127" i="3"/>
  <c r="G126" i="3"/>
  <c r="D126" i="3"/>
  <c r="C126" i="3"/>
  <c r="G125" i="3"/>
  <c r="D125" i="3"/>
  <c r="C125" i="3"/>
  <c r="G123" i="3"/>
  <c r="D123" i="3"/>
  <c r="C123" i="3"/>
  <c r="G122" i="3"/>
  <c r="D122" i="3"/>
  <c r="C122" i="3"/>
  <c r="G121" i="3"/>
  <c r="D121" i="3"/>
  <c r="C121" i="3"/>
  <c r="F157" i="3"/>
  <c r="K130" i="2"/>
  <c r="L130" i="2" s="1"/>
  <c r="G130" i="2"/>
  <c r="E123" i="3" s="1"/>
  <c r="K129" i="2"/>
  <c r="L129" i="2" s="1"/>
  <c r="G129" i="2"/>
  <c r="E122" i="3" s="1"/>
  <c r="F131" i="3" l="1"/>
  <c r="F136" i="3"/>
  <c r="F123" i="3"/>
  <c r="F128" i="3"/>
  <c r="F122" i="3"/>
  <c r="G113" i="3" l="1"/>
  <c r="E113" i="3"/>
  <c r="D113" i="3"/>
  <c r="C113" i="3"/>
  <c r="G109" i="3"/>
  <c r="E109" i="3"/>
  <c r="D109" i="3"/>
  <c r="C109" i="3"/>
  <c r="F113" i="3" l="1"/>
  <c r="F109" i="3"/>
  <c r="G97" i="3" l="1"/>
  <c r="E97" i="3"/>
  <c r="D97" i="3"/>
  <c r="C97" i="3"/>
  <c r="G84" i="3"/>
  <c r="E84" i="3"/>
  <c r="D84" i="3"/>
  <c r="C84" i="3"/>
  <c r="K94" i="2"/>
  <c r="L94" i="2" s="1"/>
  <c r="G94" i="2"/>
  <c r="E87" i="3" s="1"/>
  <c r="G79" i="3"/>
  <c r="D79" i="3"/>
  <c r="C79" i="3"/>
  <c r="K86" i="2"/>
  <c r="L86" i="2" s="1"/>
  <c r="G86" i="2"/>
  <c r="E79" i="3" s="1"/>
  <c r="G74" i="3"/>
  <c r="D74" i="3"/>
  <c r="C74" i="3"/>
  <c r="K81" i="2"/>
  <c r="L81" i="2" s="1"/>
  <c r="G81" i="2"/>
  <c r="E74" i="3" s="1"/>
  <c r="G71" i="3"/>
  <c r="D71" i="3"/>
  <c r="C71" i="3"/>
  <c r="G69" i="3"/>
  <c r="D69" i="3"/>
  <c r="C69" i="3"/>
  <c r="K78" i="2"/>
  <c r="L78" i="2" s="1"/>
  <c r="G78" i="2"/>
  <c r="E71" i="3" s="1"/>
  <c r="E69" i="3"/>
  <c r="K70" i="2"/>
  <c r="L70" i="2" s="1"/>
  <c r="G70" i="2"/>
  <c r="G58" i="3"/>
  <c r="D58" i="3"/>
  <c r="C58" i="3"/>
  <c r="K65" i="2"/>
  <c r="L65" i="2" s="1"/>
  <c r="G65" i="2"/>
  <c r="E58" i="3" s="1"/>
  <c r="G60" i="3"/>
  <c r="D60" i="3"/>
  <c r="C60" i="3"/>
  <c r="K67" i="2"/>
  <c r="L67" i="2" s="1"/>
  <c r="G67" i="2"/>
  <c r="E60" i="3" s="1"/>
  <c r="G54" i="3"/>
  <c r="D54" i="3"/>
  <c r="C54" i="3"/>
  <c r="K61" i="2"/>
  <c r="L61" i="2" s="1"/>
  <c r="G61" i="2"/>
  <c r="E54" i="3" s="1"/>
  <c r="F87" i="3" l="1"/>
  <c r="F97" i="3"/>
  <c r="F84" i="3"/>
  <c r="F79" i="3"/>
  <c r="F71" i="3"/>
  <c r="F74" i="3"/>
  <c r="F69" i="3"/>
  <c r="F58" i="3"/>
  <c r="F60" i="3"/>
  <c r="F54" i="3"/>
  <c r="C13" i="3" l="1"/>
  <c r="C115" i="3"/>
  <c r="C114" i="3"/>
  <c r="C112" i="3"/>
  <c r="C111" i="3"/>
  <c r="C110" i="3"/>
  <c r="C108" i="3"/>
  <c r="C107" i="3"/>
  <c r="C106" i="3"/>
  <c r="C105" i="3"/>
  <c r="C104" i="3"/>
  <c r="C103" i="3"/>
  <c r="C102" i="3"/>
  <c r="C100" i="3"/>
  <c r="C96" i="3"/>
  <c r="C93" i="3"/>
  <c r="C83" i="3"/>
  <c r="C82" i="3"/>
  <c r="C78" i="3"/>
  <c r="C77" i="3"/>
  <c r="C73" i="3"/>
  <c r="C72" i="3"/>
  <c r="C57" i="3"/>
  <c r="C56" i="3"/>
  <c r="C63" i="3"/>
  <c r="C61" i="3"/>
  <c r="C55" i="3"/>
  <c r="C68" i="3"/>
  <c r="C53" i="3"/>
  <c r="C49" i="3"/>
  <c r="K155" i="2"/>
  <c r="L155" i="2" s="1"/>
  <c r="G155" i="2"/>
  <c r="E148" i="3" s="1"/>
  <c r="F148" i="3" s="1"/>
  <c r="K154" i="2"/>
  <c r="L154" i="2" s="1"/>
  <c r="G154" i="2"/>
  <c r="E147" i="3" s="1"/>
  <c r="F147" i="3" s="1"/>
  <c r="G167" i="2"/>
  <c r="E160" i="3" s="1"/>
  <c r="F160" i="3" s="1"/>
  <c r="G166" i="2"/>
  <c r="E159" i="3" s="1"/>
  <c r="F159" i="3" s="1"/>
  <c r="G163" i="2"/>
  <c r="E156" i="3" s="1"/>
  <c r="F156" i="3" s="1"/>
  <c r="G152" i="2"/>
  <c r="E145" i="3" s="1"/>
  <c r="F145" i="3" s="1"/>
  <c r="G150" i="2"/>
  <c r="E143" i="3" s="1"/>
  <c r="F143" i="3" s="1"/>
  <c r="G147" i="2"/>
  <c r="E140" i="3" s="1"/>
  <c r="F140" i="3" s="1"/>
  <c r="G146" i="2"/>
  <c r="E139" i="3" s="1"/>
  <c r="F139" i="3" s="1"/>
  <c r="G145" i="2"/>
  <c r="E138" i="3" s="1"/>
  <c r="F138" i="3" s="1"/>
  <c r="G142" i="2"/>
  <c r="E135" i="3" s="1"/>
  <c r="F135" i="3" s="1"/>
  <c r="G141" i="2"/>
  <c r="E134" i="3" s="1"/>
  <c r="F134" i="3" s="1"/>
  <c r="G137" i="2"/>
  <c r="E130" i="3" s="1"/>
  <c r="F130" i="3" s="1"/>
  <c r="G136" i="2"/>
  <c r="E129" i="3" s="1"/>
  <c r="F129" i="3" s="1"/>
  <c r="G134" i="2"/>
  <c r="E127" i="3" s="1"/>
  <c r="F127" i="3" s="1"/>
  <c r="G133" i="2"/>
  <c r="E126" i="3" s="1"/>
  <c r="F126" i="3" s="1"/>
  <c r="G132" i="2"/>
  <c r="E125" i="3" s="1"/>
  <c r="F125" i="3" s="1"/>
  <c r="G128" i="2"/>
  <c r="E121" i="3" s="1"/>
  <c r="F121" i="3" s="1"/>
  <c r="G122" i="2"/>
  <c r="E115" i="3" s="1"/>
  <c r="G121" i="2"/>
  <c r="E114" i="3" s="1"/>
  <c r="G119" i="2"/>
  <c r="E112" i="3" s="1"/>
  <c r="G118" i="2"/>
  <c r="E111" i="3" s="1"/>
  <c r="G117" i="2"/>
  <c r="E110" i="3" s="1"/>
  <c r="G115" i="2"/>
  <c r="E108" i="3" s="1"/>
  <c r="G114" i="2"/>
  <c r="E107" i="3" s="1"/>
  <c r="G113" i="2"/>
  <c r="E106" i="3" s="1"/>
  <c r="E105" i="3"/>
  <c r="G111" i="2"/>
  <c r="E104" i="3" s="1"/>
  <c r="G110" i="2"/>
  <c r="E103" i="3" s="1"/>
  <c r="G109" i="2"/>
  <c r="E102" i="3" s="1"/>
  <c r="G107" i="2"/>
  <c r="E100" i="3" s="1"/>
  <c r="G103" i="2"/>
  <c r="E96" i="3" s="1"/>
  <c r="G100" i="2"/>
  <c r="E93" i="3" s="1"/>
  <c r="G90" i="2"/>
  <c r="E83" i="3" s="1"/>
  <c r="G89" i="2"/>
  <c r="E82" i="3" s="1"/>
  <c r="G85" i="2"/>
  <c r="E78" i="3" s="1"/>
  <c r="G84" i="2"/>
  <c r="E77" i="3" s="1"/>
  <c r="G80" i="2"/>
  <c r="E73" i="3" s="1"/>
  <c r="G79" i="2"/>
  <c r="E72" i="3" s="1"/>
  <c r="G64" i="2"/>
  <c r="E57" i="3" s="1"/>
  <c r="G63" i="2"/>
  <c r="E56" i="3" s="1"/>
  <c r="E63" i="3"/>
  <c r="G68" i="2"/>
  <c r="E61" i="3" s="1"/>
  <c r="G62" i="2"/>
  <c r="E55" i="3" s="1"/>
  <c r="G75" i="2"/>
  <c r="E68" i="3" s="1"/>
  <c r="G60" i="2"/>
  <c r="E53" i="3" s="1"/>
  <c r="G56" i="2"/>
  <c r="E49" i="3" s="1"/>
  <c r="G115" i="3"/>
  <c r="D115" i="3"/>
  <c r="G114" i="3"/>
  <c r="D114" i="3"/>
  <c r="G112" i="3"/>
  <c r="D112" i="3"/>
  <c r="G111" i="3"/>
  <c r="D111" i="3"/>
  <c r="G110" i="3"/>
  <c r="D110" i="3"/>
  <c r="G108" i="3"/>
  <c r="D108" i="3"/>
  <c r="G107" i="3"/>
  <c r="D107" i="3"/>
  <c r="G106" i="3"/>
  <c r="D106" i="3"/>
  <c r="G105" i="3"/>
  <c r="D105" i="3"/>
  <c r="G104" i="3"/>
  <c r="D104" i="3"/>
  <c r="G103" i="3"/>
  <c r="D103" i="3"/>
  <c r="G102" i="3"/>
  <c r="D102" i="3"/>
  <c r="G100" i="3"/>
  <c r="D100" i="3"/>
  <c r="G96" i="3"/>
  <c r="D96" i="3"/>
  <c r="G93" i="3"/>
  <c r="D93" i="3"/>
  <c r="G83" i="3"/>
  <c r="D83" i="3"/>
  <c r="G82" i="3"/>
  <c r="D82" i="3"/>
  <c r="G78" i="3"/>
  <c r="D78" i="3"/>
  <c r="G77" i="3"/>
  <c r="D77" i="3"/>
  <c r="G73" i="3"/>
  <c r="D73" i="3"/>
  <c r="G72" i="3"/>
  <c r="D72" i="3"/>
  <c r="G57" i="3"/>
  <c r="D57" i="3"/>
  <c r="G56" i="3"/>
  <c r="D56" i="3"/>
  <c r="G63" i="3"/>
  <c r="D63" i="3"/>
  <c r="G61" i="3"/>
  <c r="D61" i="3"/>
  <c r="G55" i="3"/>
  <c r="D55" i="3"/>
  <c r="G68" i="3"/>
  <c r="D68" i="3"/>
  <c r="G53" i="3"/>
  <c r="D53" i="3"/>
  <c r="G49" i="3"/>
  <c r="D49" i="3"/>
  <c r="K147" i="2"/>
  <c r="L147" i="2" s="1"/>
  <c r="K136" i="2"/>
  <c r="L136" i="2" s="1"/>
  <c r="K115" i="2"/>
  <c r="L115" i="2" s="1"/>
  <c r="K114" i="2"/>
  <c r="L114" i="2" s="1"/>
  <c r="K107" i="2"/>
  <c r="L107" i="2" s="1"/>
  <c r="K112" i="2"/>
  <c r="L112" i="2" s="1"/>
  <c r="F107" i="3" l="1"/>
  <c r="F100" i="3"/>
  <c r="F105" i="3"/>
  <c r="F108" i="3"/>
  <c r="K137" i="2" l="1"/>
  <c r="L137" i="2" s="1"/>
  <c r="F115" i="3"/>
  <c r="F114" i="3"/>
  <c r="F112" i="3"/>
  <c r="F111" i="3"/>
  <c r="F110" i="3"/>
  <c r="F106" i="3"/>
  <c r="F104" i="3"/>
  <c r="F103" i="3"/>
  <c r="F102" i="3"/>
  <c r="F96" i="3"/>
  <c r="F93" i="3"/>
  <c r="F83" i="3"/>
  <c r="F82" i="3"/>
  <c r="F78" i="3"/>
  <c r="F77" i="3"/>
  <c r="F73" i="3"/>
  <c r="F72" i="3"/>
  <c r="F57" i="3"/>
  <c r="F56" i="3"/>
  <c r="F63" i="3"/>
  <c r="F61" i="3"/>
  <c r="F55" i="3"/>
  <c r="F68" i="3"/>
  <c r="F53" i="3"/>
  <c r="F49" i="3"/>
  <c r="K145" i="2"/>
  <c r="L145" i="2" s="1"/>
  <c r="K111" i="2"/>
  <c r="L111" i="2" s="1"/>
  <c r="K84" i="2"/>
  <c r="L84" i="2" s="1"/>
  <c r="K82" i="2"/>
  <c r="L82" i="2" s="1"/>
  <c r="K79" i="2"/>
  <c r="L79" i="2" s="1"/>
  <c r="A162" i="3" l="1"/>
  <c r="K146" i="2"/>
  <c r="L146" i="2" s="1"/>
  <c r="K142" i="2"/>
  <c r="L142" i="2" s="1"/>
  <c r="K141" i="2"/>
  <c r="L141" i="2" s="1"/>
  <c r="K128" i="2"/>
  <c r="L128" i="2" s="1"/>
  <c r="D10" i="3" l="1"/>
  <c r="D13" i="3"/>
  <c r="K103" i="2" l="1"/>
  <c r="L103" i="2" s="1"/>
  <c r="K100" i="2"/>
  <c r="L100" i="2" s="1"/>
  <c r="C43" i="3" l="1"/>
  <c r="E13" i="3" l="1"/>
  <c r="A13" i="3"/>
  <c r="B166" i="3" l="1"/>
  <c r="E163" i="3"/>
  <c r="F13" i="3"/>
  <c r="F18" i="3" s="1"/>
  <c r="F163" i="3" l="1"/>
  <c r="L22" i="2"/>
  <c r="L20" i="2"/>
  <c r="L25" i="2" l="1"/>
  <c r="G43" i="3"/>
  <c r="D43" i="3"/>
  <c r="E9" i="3"/>
  <c r="B9" i="3"/>
  <c r="E8" i="3"/>
  <c r="B8" i="3"/>
  <c r="E7" i="3"/>
  <c r="B6" i="3"/>
  <c r="B165" i="3"/>
  <c r="B167" i="3" s="1"/>
  <c r="K163" i="2"/>
  <c r="L163" i="2" s="1"/>
  <c r="K152" i="2"/>
  <c r="L152" i="2" s="1"/>
  <c r="K150" i="2"/>
  <c r="L150" i="2" s="1"/>
  <c r="K90" i="2"/>
  <c r="L90" i="2" s="1"/>
  <c r="K89" i="2"/>
  <c r="L89" i="2" s="1"/>
  <c r="K110" i="2"/>
  <c r="L110" i="2" s="1"/>
  <c r="K134" i="2"/>
  <c r="L134" i="2" s="1"/>
  <c r="K113" i="2"/>
  <c r="L113" i="2" s="1"/>
  <c r="K122" i="2"/>
  <c r="L122" i="2" s="1"/>
  <c r="K121" i="2"/>
  <c r="L121" i="2" s="1"/>
  <c r="K119" i="2"/>
  <c r="L119" i="2" s="1"/>
  <c r="K118" i="2"/>
  <c r="L118" i="2" s="1"/>
  <c r="K85" i="2"/>
  <c r="L85" i="2" s="1"/>
  <c r="K109" i="2"/>
  <c r="L109" i="2" s="1"/>
  <c r="K75" i="2"/>
  <c r="L75" i="2" s="1"/>
  <c r="K105" i="2"/>
  <c r="L105" i="2" s="1"/>
  <c r="K167" i="2"/>
  <c r="L167" i="2" s="1"/>
  <c r="K166" i="2"/>
  <c r="L166" i="2" s="1"/>
  <c r="K68" i="2"/>
  <c r="L68" i="2" s="1"/>
  <c r="K62" i="2"/>
  <c r="L62" i="2" s="1"/>
  <c r="K60" i="2"/>
  <c r="L60" i="2" s="1"/>
  <c r="K56" i="2"/>
  <c r="L56" i="2" s="1"/>
  <c r="K50" i="2"/>
  <c r="L50" i="2" s="1"/>
  <c r="G50" i="2"/>
  <c r="E43" i="3" s="1"/>
  <c r="L168" i="2" l="1"/>
  <c r="B168" i="3" s="1"/>
  <c r="B164" i="3" s="1"/>
  <c r="F43" i="3"/>
  <c r="F162" i="3" s="1"/>
  <c r="F164" i="3" l="1"/>
  <c r="F165" i="3" s="1"/>
  <c r="F166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</futureMetadata>
  <valueMetadata count="3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</valueMetadata>
</metadata>
</file>

<file path=xl/sharedStrings.xml><?xml version="1.0" encoding="utf-8"?>
<sst xmlns="http://schemas.openxmlformats.org/spreadsheetml/2006/main" count="695" uniqueCount="454">
  <si>
    <t>Item</t>
  </si>
  <si>
    <t>Wooden Planter 18"</t>
  </si>
  <si>
    <t>Wooden Planter 9"</t>
  </si>
  <si>
    <t>UPC</t>
  </si>
  <si>
    <t>Cost Each</t>
  </si>
  <si>
    <t># per half shelf</t>
  </si>
  <si>
    <t>Picture</t>
  </si>
  <si>
    <t>$ per half shelf</t>
  </si>
  <si>
    <t>Standard Items</t>
  </si>
  <si>
    <t>Sample Succulent Display Rack</t>
  </si>
  <si>
    <t>Credit Card payment required in before delivery on opening orders.  Net 30 is available for established accounts.</t>
  </si>
  <si>
    <t>We reserve the right to substitute similar items if needed unless specififed by customer.</t>
  </si>
  <si>
    <t>1/2 Shelves Ordered</t>
  </si>
  <si>
    <t>1/2 Shelf Cost</t>
  </si>
  <si>
    <t>Qty Per 1/2 Shelf</t>
  </si>
  <si>
    <t>1/2 Shelf Ordered</t>
  </si>
  <si>
    <t>Extended</t>
  </si>
  <si>
    <t>Company Name</t>
  </si>
  <si>
    <t>Shipping Address</t>
  </si>
  <si>
    <t>Street</t>
  </si>
  <si>
    <t>Order Placed By</t>
  </si>
  <si>
    <t>City</t>
  </si>
  <si>
    <t>State</t>
  </si>
  <si>
    <t>Zip</t>
  </si>
  <si>
    <t>Order Date</t>
  </si>
  <si>
    <t>Phone Number</t>
  </si>
  <si>
    <t>Order Summary</t>
  </si>
  <si>
    <t>P.O. Box 187   Greenback, TN 37742</t>
  </si>
  <si>
    <t>Website : www.popesplantfarm.com</t>
  </si>
  <si>
    <t>Ordered By</t>
  </si>
  <si>
    <t>Deliver To:</t>
  </si>
  <si>
    <t>Phone #</t>
  </si>
  <si>
    <t>Total</t>
  </si>
  <si>
    <t>Subtotal</t>
  </si>
  <si>
    <t>Tel : (865) 977-6942, Fax : (865) 982-7887, Email : succulents@popesplantfarm.com</t>
  </si>
  <si>
    <t>y/n</t>
  </si>
  <si>
    <t>2" Mini Succulent (shipped as 2 flats of 32) - Assorted varieties.</t>
  </si>
  <si>
    <t>3.5" Succulent (shipped as 6 flats of 6)</t>
  </si>
  <si>
    <t>Assorted 2.5" Succulent Combos</t>
  </si>
  <si>
    <t>y</t>
  </si>
  <si>
    <t>Washed Tin Planter 8"</t>
  </si>
  <si>
    <t>each weight</t>
  </si>
  <si>
    <t>HS weight</t>
  </si>
  <si>
    <t>order weight</t>
  </si>
  <si>
    <t>Total Weight</t>
  </si>
  <si>
    <r>
      <t>Cement Round Distressed</t>
    </r>
    <r>
      <rPr>
        <sz val="10"/>
        <color theme="1"/>
        <rFont val="Arial"/>
        <family val="2"/>
      </rPr>
      <t xml:space="preserve"> - 2.5"x2.5" </t>
    </r>
  </si>
  <si>
    <t>Succulent Plug Tray (50 plugs per tray)</t>
  </si>
  <si>
    <t>Ship Date</t>
  </si>
  <si>
    <t>Email</t>
  </si>
  <si>
    <t xml:space="preserve">Ancient Art Round 6.5" x 3"
</t>
  </si>
  <si>
    <t xml:space="preserve">Jikka Cylinder 5"
</t>
  </si>
  <si>
    <t>Ceramic Cat 4" (ND)</t>
  </si>
  <si>
    <r>
      <t>Cement Round Distressed</t>
    </r>
    <r>
      <rPr>
        <sz val="10"/>
        <color theme="1"/>
        <rFont val="Arial"/>
        <family val="2"/>
      </rPr>
      <t xml:space="preserve"> Bowl - 5" x 3.5"</t>
    </r>
  </si>
  <si>
    <r>
      <t xml:space="preserve">Cement Round Distressed Bowl </t>
    </r>
    <r>
      <rPr>
        <sz val="10"/>
        <color theme="1"/>
        <rFont val="Arial"/>
        <family val="2"/>
      </rPr>
      <t xml:space="preserve">-  10"x4" </t>
    </r>
  </si>
  <si>
    <t>Ceramic Dog 3" (ND)</t>
  </si>
  <si>
    <t>Pieces Per Rack</t>
  </si>
  <si>
    <t>Rack Price</t>
  </si>
  <si>
    <t>Racks Ordered</t>
  </si>
  <si>
    <t>Total Racks Ordered</t>
  </si>
  <si>
    <t>Full Racks</t>
  </si>
  <si>
    <t>Rack Cost</t>
  </si>
  <si>
    <t>$ Total Custom Racks</t>
  </si>
  <si>
    <t>$ Total Pre-Set Racks</t>
  </si>
  <si>
    <r>
      <t xml:space="preserve">Cement Round Distressed </t>
    </r>
    <r>
      <rPr>
        <sz val="10"/>
        <color theme="1"/>
        <rFont val="Arial"/>
        <family val="2"/>
      </rPr>
      <t xml:space="preserve">- 4.5"x4" </t>
    </r>
  </si>
  <si>
    <t>Saratoga Round 3" (ND)</t>
  </si>
  <si>
    <t>Saratoga Round 6.5" (ND)</t>
  </si>
  <si>
    <t>Item #</t>
  </si>
  <si>
    <t>91089-HS</t>
  </si>
  <si>
    <t>68586-HS</t>
  </si>
  <si>
    <t>91506-HS</t>
  </si>
  <si>
    <t>91414-HS</t>
  </si>
  <si>
    <t>91487-HS</t>
  </si>
  <si>
    <t>91484-HS</t>
  </si>
  <si>
    <t>91164-HS</t>
  </si>
  <si>
    <t>91099-HS</t>
  </si>
  <si>
    <t>91165-HS</t>
  </si>
  <si>
    <t>91483-HS</t>
  </si>
  <si>
    <t>91223-HS</t>
  </si>
  <si>
    <t>91236-HS</t>
  </si>
  <si>
    <t>91237-HS</t>
  </si>
  <si>
    <t>91303-HS</t>
  </si>
  <si>
    <t>91235-HS</t>
  </si>
  <si>
    <t>91476-HS</t>
  </si>
  <si>
    <t>91380-HS</t>
  </si>
  <si>
    <t>91582-HS</t>
  </si>
  <si>
    <t>91583-HS</t>
  </si>
  <si>
    <t>91351-HS</t>
  </si>
  <si>
    <t>91352-HS</t>
  </si>
  <si>
    <t>91317-HS</t>
  </si>
  <si>
    <t>Main Office:</t>
  </si>
  <si>
    <t>Succulent Greenhouse:</t>
  </si>
  <si>
    <t>PO Box 187, Greenback TN 37742</t>
  </si>
  <si>
    <t>736 Alcoa Trail, Maryville TN 37804</t>
  </si>
  <si>
    <t>Tel: (865) 856-8099 ext. 1</t>
  </si>
  <si>
    <t>Website: www.popesplantfarm.com</t>
  </si>
  <si>
    <r>
      <t xml:space="preserve">Stoneware Alpaca 5" (ND)
</t>
    </r>
    <r>
      <rPr>
        <sz val="10"/>
        <rFont val="Arial"/>
        <family val="2"/>
      </rPr>
      <t>Assorted Teal, Coral, Green, and White</t>
    </r>
  </si>
  <si>
    <r>
      <t xml:space="preserve">Stoneware Unicorn 5" (ND)
</t>
    </r>
    <r>
      <rPr>
        <sz val="10"/>
        <rFont val="Arial"/>
        <family val="2"/>
      </rPr>
      <t>Assorted Teal, Coral, Green, and White</t>
    </r>
  </si>
  <si>
    <t>Stoneware Unicorn 5"</t>
  </si>
  <si>
    <t>92159-HS</t>
  </si>
  <si>
    <t>92160-HS</t>
  </si>
  <si>
    <t>Freight</t>
  </si>
  <si>
    <t>Freight %</t>
  </si>
  <si>
    <t xml:space="preserve">  Succulents - Rack Form</t>
  </si>
  <si>
    <t xml:space="preserve">Visible damage to racks or boxes must be noted with driver at time of delivery.  Claims must be reported within 48 hours of receiving shipment.  </t>
  </si>
  <si>
    <t>Tel: (865) 856-8099 ext. 5 Fax (865) 982-7887</t>
  </si>
  <si>
    <t>92175-HS</t>
  </si>
  <si>
    <t>92177-HS</t>
  </si>
  <si>
    <t>92178-HS</t>
  </si>
  <si>
    <t>92176-HS</t>
  </si>
  <si>
    <t>Y</t>
  </si>
  <si>
    <r>
      <t xml:space="preserve">6" Succulent HB - </t>
    </r>
    <r>
      <rPr>
        <sz val="10"/>
        <color theme="1"/>
        <rFont val="Arial"/>
        <family val="2"/>
      </rPr>
      <t>Assorted single variety baskets</t>
    </r>
  </si>
  <si>
    <t>92212-HS</t>
  </si>
  <si>
    <t>Animals and Novelty Planters</t>
  </si>
  <si>
    <t>Combo Planters</t>
  </si>
  <si>
    <r>
      <t xml:space="preserve">Austin Planter 3.5" - </t>
    </r>
    <r>
      <rPr>
        <sz val="10"/>
        <color theme="1"/>
        <rFont val="Arial"/>
        <family val="2"/>
      </rPr>
      <t>Assorted Patterns and Colors</t>
    </r>
  </si>
  <si>
    <t>92185-HS</t>
  </si>
  <si>
    <t>Barn Grey Cube 4"</t>
  </si>
  <si>
    <t>92187-HS</t>
  </si>
  <si>
    <r>
      <t xml:space="preserve">Ribbed Glazed 3.5" -
</t>
    </r>
    <r>
      <rPr>
        <sz val="10"/>
        <color theme="1"/>
        <rFont val="Arial"/>
        <family val="2"/>
      </rPr>
      <t>Assorted Blue &amp; Brown Glazes</t>
    </r>
  </si>
  <si>
    <r>
      <t xml:space="preserve">Ribbed Glazed 6.5" - 
</t>
    </r>
    <r>
      <rPr>
        <sz val="10"/>
        <color theme="1"/>
        <rFont val="Arial"/>
        <family val="2"/>
      </rPr>
      <t>Assorted Blue &amp; Brown Glazes</t>
    </r>
  </si>
  <si>
    <r>
      <t xml:space="preserve">Rowan Bowls 5" - 
</t>
    </r>
    <r>
      <rPr>
        <sz val="10"/>
        <color theme="1"/>
        <rFont val="Arial"/>
        <family val="2"/>
      </rPr>
      <t>Green, Blue, and Cream bands of color.</t>
    </r>
  </si>
  <si>
    <t>Rock Planter 5"</t>
  </si>
  <si>
    <t>92188-HS</t>
  </si>
  <si>
    <t xml:space="preserve">2" Mini Succulent </t>
  </si>
  <si>
    <t xml:space="preserve">3.5" Succulent </t>
  </si>
  <si>
    <t xml:space="preserve">6" Succulent HB </t>
  </si>
  <si>
    <t xml:space="preserve">Cement Animal Small </t>
  </si>
  <si>
    <t xml:space="preserve">Stoneware Alpaca 5" </t>
  </si>
  <si>
    <t xml:space="preserve">Ceramic Cat 4" </t>
  </si>
  <si>
    <t xml:space="preserve">Ceramic Dog 3" </t>
  </si>
  <si>
    <t>Ancient Art Round 6.5"</t>
  </si>
  <si>
    <t>Austin Planter 3.5"</t>
  </si>
  <si>
    <t>Cement Round Distressed - 2.5"</t>
  </si>
  <si>
    <t>Cement Round Distressed - 4.5"</t>
  </si>
  <si>
    <t xml:space="preserve">Cement Round Distressed Bowl - 5" </t>
  </si>
  <si>
    <t>Cement Round Distressed Bowl -  10"</t>
  </si>
  <si>
    <t>Jikka Cylinder 5"</t>
  </si>
  <si>
    <t xml:space="preserve">Ribbed Glazed 3.5" </t>
  </si>
  <si>
    <t xml:space="preserve">Ribbed Glazed 6.5" </t>
  </si>
  <si>
    <t xml:space="preserve">Rowan Bowls 5" </t>
  </si>
  <si>
    <t xml:space="preserve">Saratoga Round 3" </t>
  </si>
  <si>
    <t xml:space="preserve">Saratoga Round 6.5" </t>
  </si>
  <si>
    <t>4.5" Aloe Vera (shipped as 2 flats of 10)</t>
  </si>
  <si>
    <t>92141-HS</t>
  </si>
  <si>
    <t xml:space="preserve">4.5" Aloe Vera </t>
  </si>
  <si>
    <t>Clay Combo 4"</t>
  </si>
  <si>
    <t>70162-HS</t>
  </si>
  <si>
    <t>Clay Combo 6"</t>
  </si>
  <si>
    <t>70155-HS</t>
  </si>
  <si>
    <t>Baris Pot 4.5"</t>
  </si>
  <si>
    <t>Hanging Planters</t>
  </si>
  <si>
    <t>Cylinder Hanging Ceramic 3.5"</t>
  </si>
  <si>
    <t>92462-HS</t>
  </si>
  <si>
    <t>Teardrop Hanging Planter 4.5"</t>
  </si>
  <si>
    <t>92472-HS</t>
  </si>
  <si>
    <t>Ceramic Animal Asst 4"</t>
  </si>
  <si>
    <t>92186-HS</t>
  </si>
  <si>
    <r>
      <t>Ceramic Animal Asst 4" -</t>
    </r>
    <r>
      <rPr>
        <sz val="10"/>
        <color theme="1"/>
        <rFont val="Arial"/>
        <family val="2"/>
      </rPr>
      <t xml:space="preserve"> hedgehog, owl, and elephant</t>
    </r>
  </si>
  <si>
    <t xml:space="preserve">Ancient Art Round 5" x 4"
</t>
  </si>
  <si>
    <t>91349-HS</t>
  </si>
  <si>
    <t>Ancient Art Round 5"</t>
  </si>
  <si>
    <t>Blue Tile Round and Square 3"</t>
  </si>
  <si>
    <t>91242-HS</t>
  </si>
  <si>
    <t>Corinthian Trough 10"</t>
  </si>
  <si>
    <t>Dovah Pot 3.5"</t>
  </si>
  <si>
    <t>91276-HS</t>
  </si>
  <si>
    <t>Heart Planter 4"</t>
  </si>
  <si>
    <t>Jikka Cylinder 2.5"</t>
  </si>
  <si>
    <t>Bicolor Clay 3"</t>
  </si>
  <si>
    <t>Bicolor Clay 4.5"</t>
  </si>
  <si>
    <t>92460-HS</t>
  </si>
  <si>
    <t>92461-HS</t>
  </si>
  <si>
    <t>Lattice Print Cement 3.5"</t>
  </si>
  <si>
    <t>Leaf Pot 3" (3 colors)</t>
  </si>
  <si>
    <t>92465-HS</t>
  </si>
  <si>
    <t>92467-HS</t>
  </si>
  <si>
    <t>Saguaro Pot 4.5"</t>
  </si>
  <si>
    <t>92468-HS</t>
  </si>
  <si>
    <t>91475-HS</t>
  </si>
  <si>
    <t>Scale Print Cement 3.5"</t>
  </si>
  <si>
    <t>Seldon Pot 3"</t>
  </si>
  <si>
    <t>92469-HS</t>
  </si>
  <si>
    <t>92471-HS</t>
  </si>
  <si>
    <r>
      <t xml:space="preserve">6" Succulent (shipped as 2 flats of 6)
</t>
    </r>
    <r>
      <rPr>
        <sz val="10"/>
        <rFont val="Arial"/>
        <family val="2"/>
      </rPr>
      <t>***the assortment in the flat will vary***</t>
    </r>
    <r>
      <rPr>
        <b/>
        <sz val="10"/>
        <rFont val="Arial"/>
        <family val="2"/>
      </rPr>
      <t xml:space="preserve">
</t>
    </r>
  </si>
  <si>
    <t>70154-HS</t>
  </si>
  <si>
    <t xml:space="preserve">6" Succulent  </t>
  </si>
  <si>
    <t>Savannah Planter 8"</t>
  </si>
  <si>
    <t>Whiskey Barrel Planter 6"</t>
  </si>
  <si>
    <r>
      <t xml:space="preserve">10" Corinthian Trough </t>
    </r>
    <r>
      <rPr>
        <sz val="10"/>
        <color theme="1"/>
        <rFont val="Arial"/>
        <family val="2"/>
      </rPr>
      <t>-
10"L x 3.5" H x 3.5" W</t>
    </r>
    <r>
      <rPr>
        <b/>
        <sz val="10"/>
        <color theme="1"/>
        <rFont val="Arial"/>
        <family val="2"/>
      </rPr>
      <t xml:space="preserve">
</t>
    </r>
  </si>
  <si>
    <t>91488-HS</t>
  </si>
  <si>
    <t>Whitney Planter 10"</t>
  </si>
  <si>
    <t xml:space="preserve">10" Whitney Planter
</t>
  </si>
  <si>
    <t xml:space="preserve">Whiskey Barrel 6"  </t>
  </si>
  <si>
    <r>
      <t>8" Woodland Hanging Basket Succulent Combo</t>
    </r>
    <r>
      <rPr>
        <sz val="10"/>
        <color theme="1"/>
        <rFont val="Arial"/>
        <family val="2"/>
      </rPr>
      <t xml:space="preserve"> - 
with chain hanger</t>
    </r>
  </si>
  <si>
    <t>91318-HS</t>
  </si>
  <si>
    <t>Woodland Succulent HB Combo 8"</t>
  </si>
  <si>
    <t>92473-HS</t>
  </si>
  <si>
    <t>Tuxedo Hanging Ceramic 5"</t>
  </si>
  <si>
    <t>92216-HS</t>
  </si>
  <si>
    <t xml:space="preserve">Ceramic Bunnies 4" </t>
  </si>
  <si>
    <t>92463-HS</t>
  </si>
  <si>
    <t>Flower Maiden 4.5"</t>
  </si>
  <si>
    <t>16 pieces</t>
  </si>
  <si>
    <t>91587-HS</t>
  </si>
  <si>
    <t>92171-HS</t>
  </si>
  <si>
    <t>24 pieces</t>
  </si>
  <si>
    <t>18 - $4.75
8 - $9.95</t>
  </si>
  <si>
    <t>26 pieces</t>
  </si>
  <si>
    <t>92480-HS</t>
  </si>
  <si>
    <r>
      <t>Bicolor Clay Combo Half Shelf</t>
    </r>
    <r>
      <rPr>
        <sz val="11"/>
        <color theme="1"/>
        <rFont val="Arial"/>
        <family val="2"/>
      </rPr>
      <t xml:space="preserve"> - 
 18 - 2.5" pots and 8 - 4.5" pots</t>
    </r>
  </si>
  <si>
    <t>91365-HS</t>
  </si>
  <si>
    <r>
      <t>Cement Distressed Combo Half Shelf</t>
    </r>
    <r>
      <rPr>
        <sz val="11"/>
        <color theme="1"/>
        <rFont val="Arial"/>
        <family val="2"/>
      </rPr>
      <t xml:space="preserve"> - 
 18 - 2.5" pots and 8 - 4.5" pots</t>
    </r>
  </si>
  <si>
    <r>
      <t xml:space="preserve">Floral Pot 3" - </t>
    </r>
    <r>
      <rPr>
        <sz val="10"/>
        <color theme="1"/>
        <rFont val="Arial"/>
        <family val="2"/>
      </rPr>
      <t>Assorted Colors</t>
    </r>
  </si>
  <si>
    <t>92181-HS</t>
  </si>
  <si>
    <t>92182-HS</t>
  </si>
  <si>
    <t>Floral Pot 3" - Assorted Colors</t>
  </si>
  <si>
    <t>Floral Pot 4" - Assorted Colors</t>
  </si>
  <si>
    <t>91477-HS</t>
  </si>
  <si>
    <r>
      <t>Jikka Combo Half Shelf</t>
    </r>
    <r>
      <rPr>
        <sz val="11"/>
        <color theme="1"/>
        <rFont val="Arial"/>
        <family val="2"/>
      </rPr>
      <t xml:space="preserve"> - 
 18 - 2.5" pots and 8 - 5" pots</t>
    </r>
  </si>
  <si>
    <t xml:space="preserve">Log Bowl 6.5" </t>
  </si>
  <si>
    <t>91227-HS</t>
  </si>
  <si>
    <r>
      <t xml:space="preserve">Ribbed Glazed Combo Half Shelf - 
</t>
    </r>
    <r>
      <rPr>
        <sz val="10"/>
        <color theme="1"/>
        <rFont val="Arial"/>
        <family val="2"/>
      </rPr>
      <t>10 - 3.5" pots and 6 - 6.5" pots</t>
    </r>
  </si>
  <si>
    <t>92482-HS</t>
  </si>
  <si>
    <t>10 - $8.50
6 - $16.00</t>
  </si>
  <si>
    <r>
      <t>Ribbed Glazed Combo Half Shelf</t>
    </r>
    <r>
      <rPr>
        <sz val="11"/>
        <color theme="1"/>
        <rFont val="Arial"/>
        <family val="2"/>
      </rPr>
      <t xml:space="preserve"> - 
 10 - 3.5" pots and 6 - 6.5" pots</t>
    </r>
  </si>
  <si>
    <r>
      <t xml:space="preserve">Saratoga Combo Half Shelf - 
</t>
    </r>
    <r>
      <rPr>
        <sz val="10"/>
        <color theme="1"/>
        <rFont val="Arial"/>
        <family val="2"/>
      </rPr>
      <t>10 - 3" pots and 6 - 6.5" pots</t>
    </r>
  </si>
  <si>
    <t>92483-HS</t>
  </si>
  <si>
    <t>10 - $6.50
6 - $16.00</t>
  </si>
  <si>
    <r>
      <t>Saratoga Combo Half Shelf</t>
    </r>
    <r>
      <rPr>
        <sz val="11"/>
        <color theme="1"/>
        <rFont val="Arial"/>
        <family val="2"/>
      </rPr>
      <t xml:space="preserve"> - 
 10 - 3" pots and 6 - 6.5" pots</t>
    </r>
  </si>
  <si>
    <t>Ripple Pot 4.5"</t>
  </si>
  <si>
    <t>92496-HS</t>
  </si>
  <si>
    <t>Email: succulents@popesplantfarm.com</t>
  </si>
  <si>
    <t>92232-HS</t>
  </si>
  <si>
    <t>Watering Cans 5"</t>
  </si>
  <si>
    <r>
      <t xml:space="preserve">Jikka Cylinder Combo Half Shelf - 
</t>
    </r>
    <r>
      <rPr>
        <sz val="10"/>
        <color theme="1"/>
        <rFont val="Arial"/>
        <family val="2"/>
      </rPr>
      <t>18 - 2.5" pots and 8 - 5" pots</t>
    </r>
  </si>
  <si>
    <r>
      <t>Cement Round Distressed Combo Half Shelf</t>
    </r>
    <r>
      <rPr>
        <sz val="10"/>
        <color theme="1"/>
        <rFont val="Arial"/>
        <family val="2"/>
      </rPr>
      <t xml:space="preserve"> -  18 - 2.5" pots and 8 - 4.5" pots</t>
    </r>
  </si>
  <si>
    <t>Washed Tin 8"</t>
  </si>
  <si>
    <r>
      <t xml:space="preserve">6" Succulent HB - 
</t>
    </r>
    <r>
      <rPr>
        <sz val="14"/>
        <color theme="1"/>
        <rFont val="Arial"/>
        <family val="2"/>
      </rPr>
      <t>String of Pearls only</t>
    </r>
  </si>
  <si>
    <t>91165SP-HS</t>
  </si>
  <si>
    <t>6" Succulent HB - String of Pearls only</t>
  </si>
  <si>
    <r>
      <t>Bicolor Clay Combo Half Shelf</t>
    </r>
    <r>
      <rPr>
        <sz val="10"/>
        <color theme="1"/>
        <rFont val="Arial"/>
        <family val="2"/>
      </rPr>
      <t xml:space="preserve"> - 
 18 - 2.5" pots and 8 - 4.5" pots</t>
    </r>
  </si>
  <si>
    <t>92142-HS</t>
  </si>
  <si>
    <t>3.5" Grafted Cactus</t>
  </si>
  <si>
    <t>Each rack has 5 shelves.    *     Choose 10 of the half shelf options below to fill one rack.    *    Racks Must Ship Full.</t>
  </si>
  <si>
    <t>Total of half shelves must be a multiple of 10</t>
  </si>
  <si>
    <t xml:space="preserve">All shipments are FOB Maryville, Tennessee.  All racks must ship with full shelves - 5 shelves (10 - 1/2 shelves).  Minimum order is $1000.00.  If combining racks with boxed items you must have a minimum of 6 boxes and the shelves on the rack still must be full.  Customer must be able to accept a semi and have a forklift to unload at time of delivery.                         </t>
  </si>
  <si>
    <t>R1-5SHELF</t>
  </si>
  <si>
    <t>R2-5SHELF</t>
  </si>
  <si>
    <t>Skull Planters 4" (ND)</t>
  </si>
  <si>
    <t>91586-HS</t>
  </si>
  <si>
    <t>Skull Planter 4"</t>
  </si>
  <si>
    <t>Tri Color Ombre 6.5"</t>
  </si>
  <si>
    <t>92215-HS</t>
  </si>
  <si>
    <t xml:space="preserve">
3.5"Grafted Cactus (shipped as 3 flats of 6)</t>
  </si>
  <si>
    <t>Cactus</t>
  </si>
  <si>
    <t>92508-HS</t>
  </si>
  <si>
    <r>
      <t xml:space="preserve">Ceramic Cat and Dog Combo Half Shelf
</t>
    </r>
    <r>
      <rPr>
        <sz val="10"/>
        <color theme="1"/>
        <rFont val="Arial"/>
        <family val="2"/>
      </rPr>
      <t>12 Cats and 12 Dogs</t>
    </r>
  </si>
  <si>
    <t>12 - $8.50
 12 - $7.75</t>
  </si>
  <si>
    <t>92528-HS</t>
  </si>
  <si>
    <t>Diamond Pattern 5"</t>
  </si>
  <si>
    <t>92527-HS</t>
  </si>
  <si>
    <t>Odessa Pot 4.5"</t>
  </si>
  <si>
    <t>Saguaro Oval 10"</t>
  </si>
  <si>
    <t>92526-HS</t>
  </si>
  <si>
    <t>Must Be Multiple of 10</t>
  </si>
  <si>
    <t>8" Coco Succulent Hanging Basket Combo - with rigid wire hanger</t>
  </si>
  <si>
    <t>91326-HS</t>
  </si>
  <si>
    <t>Coco Succulent HB Combo 8"</t>
  </si>
  <si>
    <t xml:space="preserve">Ceramic Bunnies  4" (ND) </t>
  </si>
  <si>
    <t>Odessa Pot 5"</t>
  </si>
  <si>
    <t>3.5" Asssorted Succulent Deco Pot</t>
  </si>
  <si>
    <t>3.5" Assorted Succulent Deco Pot</t>
  </si>
  <si>
    <r>
      <t xml:space="preserve">Customers must be able to accept a semi and have a forklift to unload at time of delivery.
Visible damage to racks or boxes must be noted with driver at time of delivery. 
</t>
    </r>
    <r>
      <rPr>
        <b/>
        <u/>
        <sz val="12"/>
        <rFont val="Arial"/>
        <family val="2"/>
      </rPr>
      <t xml:space="preserve">Claims must be reported within 48 hours of receiving shipment. </t>
    </r>
  </si>
  <si>
    <r>
      <t xml:space="preserve">3.5" Succulent  - Assorted Sempervivum Only
</t>
    </r>
    <r>
      <rPr>
        <sz val="10"/>
        <color theme="1"/>
        <rFont val="Arial"/>
        <family val="2"/>
      </rPr>
      <t>Hardy Hens &amp; Chicks</t>
    </r>
  </si>
  <si>
    <t>68586HC-HS</t>
  </si>
  <si>
    <t>3.5" Succulent - Sempervivum Hen &amp; Chicks</t>
  </si>
  <si>
    <t>Circle Pot 4.5"</t>
  </si>
  <si>
    <t>92588-HS</t>
  </si>
  <si>
    <t xml:space="preserve"> </t>
  </si>
  <si>
    <t>Buddha Head 4.5"</t>
  </si>
  <si>
    <t>Daisy Bowl 6.5"</t>
  </si>
  <si>
    <t>Daisy Pot 2.5"</t>
  </si>
  <si>
    <t>Eva Face Pot 3.5"</t>
  </si>
  <si>
    <t>Greenbrier Bowl 6.5"</t>
  </si>
  <si>
    <t>Metal Trough 15"</t>
  </si>
  <si>
    <t>Stoneware Elephant 5"</t>
  </si>
  <si>
    <t>Stoneware Hedgehog 4.75"</t>
  </si>
  <si>
    <t>White Oval 9"</t>
  </si>
  <si>
    <t>92597-HS</t>
  </si>
  <si>
    <t>92598-HS</t>
  </si>
  <si>
    <t>92599-HS</t>
  </si>
  <si>
    <t>92608-HS</t>
  </si>
  <si>
    <t>92604-HS</t>
  </si>
  <si>
    <t>92601-HS</t>
  </si>
  <si>
    <t>92602-HS</t>
  </si>
  <si>
    <t>92605-HS</t>
  </si>
  <si>
    <t>92607-HS</t>
  </si>
  <si>
    <t>92606-HS</t>
  </si>
  <si>
    <t>91563-HS</t>
  </si>
  <si>
    <r>
      <rPr>
        <b/>
        <sz val="10"/>
        <rFont val="Arial"/>
        <family val="2"/>
      </rPr>
      <t>Cement Animal Smal</t>
    </r>
    <r>
      <rPr>
        <sz val="10"/>
        <rFont val="Arial"/>
        <family val="2"/>
      </rPr>
      <t>l (6 assorted styles) - Bird, Frog, Cat, Rabbit, Snail and Turtle</t>
    </r>
  </si>
  <si>
    <r>
      <t xml:space="preserve">Stoneware Animal Combo Half Shelf - 
</t>
    </r>
    <r>
      <rPr>
        <sz val="10"/>
        <color theme="1"/>
        <rFont val="Arial"/>
        <family val="2"/>
      </rPr>
      <t>6 each Alpaca,  Elephant, Hedgehog and Unicorn</t>
    </r>
  </si>
  <si>
    <t>Pre-Set Full Racks - These options are for full racks only.  No substitutions.  Create a custom rack in the next section.</t>
  </si>
  <si>
    <t>Email orders to succulents@popesplantfarm.com
Contacts - Office - Claudia Sebring - claudia@popesplantfarm.com / Sales - Sara Melton - smelton@popesplantfarm.com</t>
  </si>
  <si>
    <r>
      <t>Stoneware Animal Combo Half Shelf
6</t>
    </r>
    <r>
      <rPr>
        <sz val="11"/>
        <color theme="1"/>
        <rFont val="Arial"/>
        <family val="2"/>
      </rPr>
      <t xml:space="preserve"> Alpaca, 6 Elephants, 6 Hedgehogs, &amp; 6 Unicorn</t>
    </r>
  </si>
  <si>
    <t>Terra Jar 4.5"  - Succulent Combo</t>
  </si>
  <si>
    <t>Tri Color Ombre 4.5" - Succulent Combo</t>
  </si>
  <si>
    <t>92210-HS</t>
  </si>
  <si>
    <t>92214-HS</t>
  </si>
  <si>
    <t>Eros Pot 4.25"</t>
  </si>
  <si>
    <t>Striped Jar 4.5"</t>
  </si>
  <si>
    <t>Gothic Skull 3.5"</t>
  </si>
  <si>
    <t>92593-HS</t>
  </si>
  <si>
    <t>Ceramic Cat Oval 6" x 3" - New!</t>
  </si>
  <si>
    <t>92646-HS</t>
  </si>
  <si>
    <t>Ceramic Cat Oval 6" x 3"</t>
  </si>
  <si>
    <t>Saguaro Combo Half Shelf - 
 8 - 4.5" pots and 5 - 10" Ovals</t>
  </si>
  <si>
    <t>13 pieces</t>
  </si>
  <si>
    <t>8 - $9.95
5 - $14.00</t>
  </si>
  <si>
    <t>92647-HS</t>
  </si>
  <si>
    <t>Daisy Combo Half Shelf - 
 18 - 2.5" pots and 3 - 6.5" pots</t>
  </si>
  <si>
    <t>21 pieces</t>
  </si>
  <si>
    <t>18 - $4.75
3 - $14.50</t>
  </si>
  <si>
    <t xml:space="preserve">Rock Planter 5"
</t>
  </si>
  <si>
    <t>92648-HS</t>
  </si>
  <si>
    <r>
      <rPr>
        <b/>
        <sz val="11"/>
        <color theme="1"/>
        <rFont val="Arial"/>
        <family val="2"/>
      </rPr>
      <t xml:space="preserve">Daisy Combo Half Shelf - </t>
    </r>
    <r>
      <rPr>
        <sz val="11"/>
        <color theme="1"/>
        <rFont val="Arial"/>
        <family val="2"/>
      </rPr>
      <t xml:space="preserve">
 18 - 2.5" pots and 3 - 6.5" pots</t>
    </r>
  </si>
  <si>
    <r>
      <rPr>
        <b/>
        <sz val="11"/>
        <color theme="1"/>
        <rFont val="Arial"/>
        <family val="2"/>
      </rPr>
      <t xml:space="preserve">Saguaro Combo Half Shelf - </t>
    </r>
    <r>
      <rPr>
        <sz val="11"/>
        <color theme="1"/>
        <rFont val="Arial"/>
        <family val="2"/>
      </rPr>
      <t xml:space="preserve">
 8 - 4.5" pots and 5 - 10" Ovals</t>
    </r>
  </si>
  <si>
    <t xml:space="preserve">Pope's Succulent Rack #1 </t>
  </si>
  <si>
    <t>Pope's Succulent Rack #2</t>
  </si>
  <si>
    <t>2" Mini Succulent (shipped as 1 flat of 32) - Assorted Crassula Only (Jade family)
Pictures are examples only.  Individual varieties will vary.  Same UPC as regular assorted 2".</t>
  </si>
  <si>
    <t>2" Mini Succulent (shipped as 1 flat of 32) - Assorted Echeveria Only 
Pictures are examples only.  Individual varieties will vary.  Same UPC as regular assorted 2".</t>
  </si>
  <si>
    <t>2" Mini Succulent (shipped as 1 flat of 32) - Assorted Haworthia Only
Pictures are examples only.  Individual varieties will vary.  Same UPC as regular assorted 2".</t>
  </si>
  <si>
    <t>2" Mini Succulent (shipped as 1 flat of 32) - Assorted Sedums Only - Includes hardy and tropical varieties
Pictures are examples only.  Individual varieties will vary.  Same UPC as regular assorted 2".</t>
  </si>
  <si>
    <t>2" Mini Succulent (shipped as 1 flat of 32) - Assorted Strings and Trailers Only - Includes hardy and tropical varieties
Pictures are examples only.  Individual varieties will vary.  Same UPC as regular assorted 2".</t>
  </si>
  <si>
    <t>91089C-HS</t>
  </si>
  <si>
    <t>91089E-HS</t>
  </si>
  <si>
    <t>91089H-HS</t>
  </si>
  <si>
    <t>91089S-HS</t>
  </si>
  <si>
    <t>91089ST-HS</t>
  </si>
  <si>
    <t>2" Mini Succulent - Crassula</t>
  </si>
  <si>
    <t>2" Mini Succulent - Echeveria</t>
  </si>
  <si>
    <t>2" Mini Succulent - Haworthia</t>
  </si>
  <si>
    <t>2" Mini Succulent - Sedum</t>
  </si>
  <si>
    <t>2" Mini Succulent - Strings and Trailers</t>
  </si>
  <si>
    <t xml:space="preserve">2" Cactus </t>
  </si>
  <si>
    <t xml:space="preserve">Use this section to create a custom rack. </t>
  </si>
  <si>
    <t>No</t>
  </si>
  <si>
    <t>no</t>
  </si>
  <si>
    <t>In Stock</t>
  </si>
  <si>
    <t>Shohin 5" Pot with Saucer -
8 assorted colors</t>
  </si>
  <si>
    <t>Shohin 7" Pot with Saucer  -
6 assorted colors</t>
  </si>
  <si>
    <t>92699-HS</t>
  </si>
  <si>
    <t>4" Succulent Combo (in grower pot)</t>
  </si>
  <si>
    <t>92667-HS</t>
  </si>
  <si>
    <t>Shohin 5" Pot with Saucer -</t>
  </si>
  <si>
    <t>Shohin 7" Pot with Saucer  -</t>
  </si>
  <si>
    <r>
      <t xml:space="preserve">Baris Pot </t>
    </r>
    <r>
      <rPr>
        <sz val="10"/>
        <color theme="1"/>
        <rFont val="Arial"/>
        <family val="2"/>
      </rPr>
      <t>- 4.5"x4"</t>
    </r>
  </si>
  <si>
    <r>
      <t xml:space="preserve">Dovah Pot 3.5" - 
</t>
    </r>
    <r>
      <rPr>
        <sz val="10"/>
        <color theme="1"/>
        <rFont val="Arial"/>
        <family val="2"/>
      </rPr>
      <t>5 Assorted Patterns</t>
    </r>
  </si>
  <si>
    <t xml:space="preserve">Watering Can 5" </t>
  </si>
  <si>
    <r>
      <rPr>
        <b/>
        <sz val="12"/>
        <color theme="1"/>
        <rFont val="Arial"/>
        <family val="2"/>
      </rPr>
      <t xml:space="preserve"> Pope's Succulent Rack #2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    2" Mini Succulents Assorted - 256 ($1.75 each)
    3.5" Succulents Assorted - 72 ($2.95 each)
    4" Clay Combo - 32 ($6.00 each)
    6" Clay Combo - 24 ($8.50 each)
</t>
    </r>
  </si>
  <si>
    <r>
      <t xml:space="preserve"> Pope's Succulent Rack #1
   </t>
    </r>
    <r>
      <rPr>
        <sz val="10"/>
        <color theme="1"/>
        <rFont val="Arial"/>
        <family val="2"/>
      </rPr>
      <t>2" Mini Succulents Assorted - 384 ($1.75 each)
    3.5" Succulents Assorted - 144 ($2.95 each)</t>
    </r>
  </si>
  <si>
    <r>
      <rPr>
        <b/>
        <sz val="12"/>
        <color theme="1"/>
        <rFont val="Arial"/>
        <family val="2"/>
      </rPr>
      <t xml:space="preserve"> Pope's Savannah Rack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    2" Mini Succulents Assorted - 256 ($1.75 each)
    3.5" Succulents Assorted - 72 ($2.95 each)
    4" Succulent Combo - 56 ($4.95 each)
    8" Savannah Combo - 14 ($11.50 each)
</t>
    </r>
  </si>
  <si>
    <t>PPFRSA26</t>
  </si>
  <si>
    <t>Pope's Savannah Rack</t>
  </si>
  <si>
    <r>
      <t xml:space="preserve">Ceramic Cat and Oval Cat Combo Half Shelf
</t>
    </r>
    <r>
      <rPr>
        <sz val="10"/>
        <color theme="1"/>
        <rFont val="Arial"/>
        <family val="2"/>
      </rPr>
      <t>12 Cats and 12 Oval Cats</t>
    </r>
  </si>
  <si>
    <t>92738-HS</t>
  </si>
  <si>
    <t>12 - $8.50
 12 - $9.50</t>
  </si>
  <si>
    <r>
      <t xml:space="preserve">Ceramic Cat and Oval Cat Combo Half Shelf
</t>
    </r>
    <r>
      <rPr>
        <sz val="11"/>
        <color theme="1"/>
        <rFont val="Arial"/>
        <family val="2"/>
      </rPr>
      <t>12 Cats and 12 Dogs</t>
    </r>
  </si>
  <si>
    <r>
      <t xml:space="preserve">Ceramic Cat and Dog Combo Half Shelf
</t>
    </r>
    <r>
      <rPr>
        <sz val="11"/>
        <color theme="1"/>
        <rFont val="Arial"/>
        <family val="2"/>
      </rPr>
      <t>12 Cats and 12 Dogs</t>
    </r>
  </si>
  <si>
    <r>
      <rPr>
        <b/>
        <sz val="14"/>
        <color rgb="FFEE0000"/>
        <rFont val="Arial"/>
        <family val="2"/>
      </rPr>
      <t>NEW!</t>
    </r>
    <r>
      <rPr>
        <b/>
        <sz val="14"/>
        <color theme="1"/>
        <rFont val="Arial"/>
        <family val="2"/>
      </rPr>
      <t xml:space="preserve"> Owl Stoneware 4"</t>
    </r>
  </si>
  <si>
    <t>92748-HS</t>
  </si>
  <si>
    <t>92749-HS</t>
  </si>
  <si>
    <r>
      <t xml:space="preserve">Fox and Owl Combo Half Shelf
</t>
    </r>
    <r>
      <rPr>
        <sz val="10"/>
        <color theme="1"/>
        <rFont val="Arial"/>
        <family val="2"/>
      </rPr>
      <t>10 Foxes and 10 Owls</t>
    </r>
  </si>
  <si>
    <t>92767-HS</t>
  </si>
  <si>
    <t>20-$8.50</t>
  </si>
  <si>
    <t>20 pieces</t>
  </si>
  <si>
    <r>
      <t xml:space="preserve">Fox and Owl Combo Half Shelf
</t>
    </r>
    <r>
      <rPr>
        <sz val="11"/>
        <color theme="1"/>
        <rFont val="Arial"/>
        <family val="2"/>
      </rPr>
      <t>10 Foxes and 10 Owls</t>
    </r>
  </si>
  <si>
    <t>Fox Stoneware 4.5"</t>
  </si>
  <si>
    <t>Owl Stoneware 4"</t>
  </si>
  <si>
    <t>92584-HS</t>
  </si>
  <si>
    <t xml:space="preserve">Ancient Art Round 2.5"
</t>
  </si>
  <si>
    <t>92145-HS</t>
  </si>
  <si>
    <t>92170-HS</t>
  </si>
  <si>
    <r>
      <t>Ancient Art Combo Half Shelf</t>
    </r>
    <r>
      <rPr>
        <sz val="11"/>
        <color theme="1"/>
        <rFont val="Arial"/>
        <family val="2"/>
      </rPr>
      <t xml:space="preserve"> - 
 18 - 2.5" pots and 8 - 4.5" pots</t>
    </r>
  </si>
  <si>
    <t>Ancient Art Round 2.5"</t>
  </si>
  <si>
    <t>92698-HS</t>
  </si>
  <si>
    <t>PPFRGR26</t>
  </si>
  <si>
    <t>PPFRTU26</t>
  </si>
  <si>
    <r>
      <rPr>
        <b/>
        <sz val="12"/>
        <color rgb="FFFF0000"/>
        <rFont val="Arial"/>
        <family val="2"/>
      </rPr>
      <t>Available March 2026</t>
    </r>
    <r>
      <rPr>
        <b/>
        <sz val="12"/>
        <color theme="1"/>
        <rFont val="Arial"/>
        <family val="2"/>
      </rPr>
      <t xml:space="preserve">
Pope's Tuscan Rack
 </t>
    </r>
    <r>
      <rPr>
        <sz val="10"/>
        <color theme="1"/>
        <rFont val="Arial"/>
        <family val="2"/>
      </rPr>
      <t xml:space="preserve">2" Mini Succulents Assorted - 128 ($1.75 each)
 3.5" Succulents Assorted - 72 ($2.95 each)
 Fox Stoneware 4.5" - 10 ($8.50 each)
 Owl Stoneware 4" - 10 ($8.50 each)
 Etched Clay 4.5" - 16 ($8.95 each)
 Tuscan Pot 4.3" - 4 ($7.50 each)
 Tuscan Ridged 4.3" - 4 ($7.50 each)
 Tuscan Square 4.3" - 8 ($8.50 each)
 Watering Can 4.5" - 16 ($9.95 each)
 Circle Pot 4.5" - 16 ($9.95 each)
 Metal Trough 15" - 5 ($17.50 each) </t>
    </r>
  </si>
  <si>
    <t>Pope's Groovy Rack (Available March 2026)</t>
  </si>
  <si>
    <t>Pope's Tuscan Rack (Available March 2026)</t>
  </si>
  <si>
    <t>New Items Available Spring 2026 (March 1)</t>
  </si>
  <si>
    <t>Boho Blossom 3.5"</t>
  </si>
  <si>
    <t>Ceramic Frog 6"</t>
  </si>
  <si>
    <t>Ceramic Groove 4.25"</t>
  </si>
  <si>
    <t>Ceramic Mouse 5"</t>
  </si>
  <si>
    <t>Ceramic Snail 6"</t>
  </si>
  <si>
    <t>Ceramic Turtle 6"</t>
  </si>
  <si>
    <t>Clay Bowl 7.5"</t>
  </si>
  <si>
    <t>Etched Clay 4.5"</t>
  </si>
  <si>
    <t>Impressionist Bowl 5.5"</t>
  </si>
  <si>
    <t>Metro Glaze 3"</t>
  </si>
  <si>
    <t>Southwest Color Block 4.5 inch</t>
  </si>
  <si>
    <t>Tuscan Pot 4.3"</t>
  </si>
  <si>
    <t>Tuscan Ridged 4.3"</t>
  </si>
  <si>
    <t>Tuscan Square 4.3"</t>
  </si>
  <si>
    <t>VW Bus 7.5" x 4"</t>
  </si>
  <si>
    <t>92753-HS</t>
  </si>
  <si>
    <t>92761-HS</t>
  </si>
  <si>
    <t>92754-HS</t>
  </si>
  <si>
    <t>92759-HS</t>
  </si>
  <si>
    <t>92758-HS</t>
  </si>
  <si>
    <t>92760-HS</t>
  </si>
  <si>
    <t>92762-HS</t>
  </si>
  <si>
    <t>92757-HS</t>
  </si>
  <si>
    <t>92755-HS</t>
  </si>
  <si>
    <t>92752-HS</t>
  </si>
  <si>
    <t>92756-HS</t>
  </si>
  <si>
    <t>92763-HS</t>
  </si>
  <si>
    <t>92764-HS</t>
  </si>
  <si>
    <t>92765-HS</t>
  </si>
  <si>
    <t>92766-HS</t>
  </si>
  <si>
    <t>Boho Glaze Combo Half Shelf
18 Boho Blossom &amp; 18 Metro Glaze</t>
  </si>
  <si>
    <t>92770-HS</t>
  </si>
  <si>
    <t>18 - $5.50
18 - $4.75</t>
  </si>
  <si>
    <t>36 pieces</t>
  </si>
  <si>
    <t>6" Ceramic Animals Combo 
Half Shelf - 4 each Mouse, Snail, &amp; Turtle</t>
  </si>
  <si>
    <t>92768-HS</t>
  </si>
  <si>
    <t>12 pieces</t>
  </si>
  <si>
    <t>Tuscan Combo Half Shelf
4 each Tuscan Pot &amp; Tuscan Ridged, 8 Tuscan Square</t>
  </si>
  <si>
    <t>92769-HS</t>
  </si>
  <si>
    <t>8 - $7.50
8 - $8.50</t>
  </si>
  <si>
    <r>
      <t xml:space="preserve"> </t>
    </r>
    <r>
      <rPr>
        <b/>
        <sz val="16"/>
        <rFont val="Arial"/>
        <family val="2"/>
      </rPr>
      <t xml:space="preserve">Minimum Order $1000.00.   </t>
    </r>
    <r>
      <rPr>
        <b/>
        <sz val="12"/>
        <rFont val="Arial"/>
        <family val="2"/>
      </rPr>
      <t xml:space="preserve">
Orders will always ship on a Monday.   FOB Maryville, TN.  (ND) - no drainage hole</t>
    </r>
  </si>
  <si>
    <r>
      <rPr>
        <b/>
        <sz val="10"/>
        <color rgb="FFFF0000"/>
        <rFont val="Arial"/>
        <family val="2"/>
      </rPr>
      <t>Available March 2026</t>
    </r>
    <r>
      <rPr>
        <b/>
        <sz val="10"/>
        <color theme="1"/>
        <rFont val="Arial"/>
        <family val="2"/>
      </rPr>
      <t xml:space="preserve">
Floral Pot 4" - </t>
    </r>
    <r>
      <rPr>
        <sz val="10"/>
        <color theme="1"/>
        <rFont val="Arial"/>
        <family val="2"/>
      </rPr>
      <t>Assorted Colors</t>
    </r>
  </si>
  <si>
    <t>Saratoga Round 5" - (ND) 6 patterns</t>
  </si>
  <si>
    <t>92781-HS</t>
  </si>
  <si>
    <t xml:space="preserve">Saratoga Round 5" </t>
  </si>
  <si>
    <r>
      <t>Ancient Art Combo Half Shelf</t>
    </r>
    <r>
      <rPr>
        <sz val="10"/>
        <color theme="1"/>
        <rFont val="Arial"/>
        <family val="2"/>
      </rPr>
      <t xml:space="preserve"> - 
 18 - 2.5" pots and 8 - 5" pots</t>
    </r>
  </si>
  <si>
    <t>Boho / VW Bus Combo Half Shelf
18 Boho Blossom &amp; 5 Metro Glaze</t>
  </si>
  <si>
    <t>92786-HS</t>
  </si>
  <si>
    <t>18 - $5.50
5 - $13.95</t>
  </si>
  <si>
    <t>23 pieces</t>
  </si>
  <si>
    <r>
      <rPr>
        <b/>
        <sz val="14"/>
        <color rgb="FFEE0000"/>
        <rFont val="Arial"/>
        <family val="2"/>
      </rPr>
      <t>NEW!</t>
    </r>
    <r>
      <rPr>
        <b/>
        <sz val="14"/>
        <color theme="1"/>
        <rFont val="Arial"/>
        <family val="2"/>
      </rPr>
      <t xml:space="preserve"> Fox Stoneware 4.5"
</t>
    </r>
    <r>
      <rPr>
        <b/>
        <sz val="14"/>
        <color rgb="FFFF0000"/>
        <rFont val="Arial"/>
        <family val="2"/>
      </rPr>
      <t>Available April 1, 2026</t>
    </r>
  </si>
  <si>
    <t>Boho / VW Bus Combo Half Shelf
18 Boho Blossom &amp; 5 VW Bus</t>
  </si>
  <si>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
Pope's Groovy Rack
 </t>
    </r>
    <r>
      <rPr>
        <sz val="10"/>
        <color theme="1"/>
        <rFont val="Arial"/>
        <family val="2"/>
      </rPr>
      <t xml:space="preserve">Ceramic Frog 6" - 12 ($13.95 each)
 Ceramic Mouse 5" - 4 ($11.95 each)
 Ceramic Snail 6" - 4 ($11.95 each)
 Ceramic Turtle 6" - 4 ($11.95 each)
 Boho Blossom 3.5" - 18 ($5.50 each)
 Metro Glaze 3" - 18 ($4.75 each)
 VW Bus  - 10 ($13.95 each)
 Teardrop Hanging Planter 4.5" - 12 ($9.95 each)
 Ceramic Groove 4.5" - 16 ($8.50 each)
 Impressionis Bowl 5.5" - 12 ($9.95 each)
 Southwest Color Block 4.5" - 16 ($8.95 each)
 Bicolor Clay 4.5" - 16 ($9.95 each)
 White Oval 9" - 8 ($15.00 each) </t>
    </r>
  </si>
  <si>
    <r>
      <t xml:space="preserve">18" Corinthian Trough </t>
    </r>
    <r>
      <rPr>
        <sz val="10"/>
        <color theme="1"/>
        <rFont val="Arial"/>
        <family val="2"/>
      </rPr>
      <t>-  
18"L x 5"H x 5"W</t>
    </r>
    <r>
      <rPr>
        <b/>
        <sz val="10"/>
        <color theme="1"/>
        <rFont val="Arial"/>
        <family val="2"/>
      </rPr>
      <t xml:space="preserve">
</t>
    </r>
  </si>
  <si>
    <t>91502-HS</t>
  </si>
  <si>
    <t>Corinthian Trough 18"</t>
  </si>
  <si>
    <t xml:space="preserve">Whiskey Barrel 8" </t>
  </si>
  <si>
    <t>91486-HS</t>
  </si>
  <si>
    <t>Whiskey Barrel Planter 8"</t>
  </si>
  <si>
    <r>
      <t>Tri Pot Large</t>
    </r>
    <r>
      <rPr>
        <sz val="10"/>
        <color theme="1"/>
        <rFont val="Arial"/>
        <family val="2"/>
      </rPr>
      <t xml:space="preserve"> -  (ND) 8"x5.5"</t>
    </r>
  </si>
  <si>
    <t>91230-HS</t>
  </si>
  <si>
    <t>Tri Pot Large</t>
  </si>
  <si>
    <t xml:space="preserve"> This availability is for orders shipping Monday, March 23rd.  Orders must be in by 5pm Eastern, Thursday, March 12th.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</si>
</sst>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0;[Red]0"/>
    <numFmt numFmtId="166" formatCode="00000"/>
    <numFmt numFmtId="167" formatCode="[&lt;=9999999]###\-####;\(###\)\ ###\-####"/>
    <numFmt numFmtId="168" formatCode="000000000000"/>
  </numFmts>
  <fonts count="4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b/>
      <sz val="20"/>
      <color rgb="FF2D733C"/>
      <name val="Arial"/>
      <family val="2"/>
    </font>
    <font>
      <sz val="9"/>
      <name val="Arial"/>
      <family val="2"/>
    </font>
    <font>
      <b/>
      <i/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36"/>
      <color rgb="FF00660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9" tint="-0.249977111117893"/>
      <name val="Arial"/>
      <family val="2"/>
    </font>
    <font>
      <sz val="20"/>
      <color theme="1"/>
      <name val="Arial"/>
      <family val="2"/>
    </font>
    <font>
      <sz val="11"/>
      <color theme="9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sz val="11"/>
      <color theme="9" tint="0.59999389629810485"/>
      <name val="Arial"/>
      <family val="2"/>
    </font>
    <font>
      <sz val="10"/>
      <color theme="0"/>
      <name val="Calibri"/>
      <family val="2"/>
      <scheme val="minor"/>
    </font>
    <font>
      <b/>
      <u/>
      <sz val="12"/>
      <name val="Arial"/>
      <family val="2"/>
    </font>
    <font>
      <b/>
      <sz val="16"/>
      <name val="Arial"/>
      <family val="2"/>
    </font>
    <font>
      <b/>
      <sz val="14"/>
      <color theme="9" tint="0.59999389629810485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rgb="FFEE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0" fillId="0" borderId="0" xfId="0" applyFont="1"/>
    <xf numFmtId="164" fontId="1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167" fontId="8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164" fontId="0" fillId="0" borderId="0" xfId="0" applyNumberForma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0" borderId="0" xfId="0" applyFont="1"/>
    <xf numFmtId="0" fontId="16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164" fontId="0" fillId="0" borderId="1" xfId="0" applyNumberForma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right" vertical="center" wrapText="1"/>
    </xf>
    <xf numFmtId="164" fontId="5" fillId="0" borderId="6" xfId="0" applyNumberFormat="1" applyFont="1" applyBorder="1" applyAlignment="1" applyProtection="1">
      <alignment horizontal="right" vertical="center" indent="1"/>
      <protection locked="0"/>
    </xf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/>
    <xf numFmtId="164" fontId="7" fillId="2" borderId="1" xfId="0" applyNumberFormat="1" applyFont="1" applyFill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164" fontId="18" fillId="0" borderId="1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 wrapText="1" indent="1"/>
    </xf>
    <xf numFmtId="167" fontId="5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2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7" fillId="0" borderId="3" xfId="0" applyFont="1" applyBorder="1" applyAlignment="1">
      <alignment vertical="center" wrapText="1"/>
    </xf>
    <xf numFmtId="0" fontId="18" fillId="0" borderId="4" xfId="0" applyFont="1" applyBorder="1"/>
    <xf numFmtId="0" fontId="18" fillId="0" borderId="4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11" xfId="0" applyFont="1" applyBorder="1"/>
    <xf numFmtId="164" fontId="18" fillId="0" borderId="11" xfId="0" applyNumberFormat="1" applyFont="1" applyBorder="1" applyAlignment="1">
      <alignment horizontal="right" vertical="center" indent="1"/>
    </xf>
    <xf numFmtId="164" fontId="18" fillId="0" borderId="5" xfId="0" applyNumberFormat="1" applyFont="1" applyBorder="1" applyAlignment="1">
      <alignment horizontal="right" vertical="center" indent="1"/>
    </xf>
    <xf numFmtId="164" fontId="18" fillId="0" borderId="13" xfId="0" applyNumberFormat="1" applyFont="1" applyBorder="1" applyAlignment="1">
      <alignment horizontal="right" vertical="center" indent="1"/>
    </xf>
    <xf numFmtId="0" fontId="7" fillId="2" borderId="6" xfId="0" applyFont="1" applyFill="1" applyBorder="1"/>
    <xf numFmtId="164" fontId="7" fillId="2" borderId="6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 wrapText="1"/>
    </xf>
    <xf numFmtId="165" fontId="18" fillId="4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64" fontId="18" fillId="4" borderId="4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7" fillId="2" borderId="6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27" fillId="2" borderId="1" xfId="0" applyNumberFormat="1" applyFont="1" applyFill="1" applyBorder="1"/>
    <xf numFmtId="0" fontId="27" fillId="2" borderId="1" xfId="0" applyFont="1" applyFill="1" applyBorder="1"/>
    <xf numFmtId="0" fontId="0" fillId="0" borderId="1" xfId="0" applyBorder="1" applyAlignment="1">
      <alignment horizontal="center"/>
    </xf>
    <xf numFmtId="14" fontId="6" fillId="0" borderId="0" xfId="0" applyNumberFormat="1" applyFont="1"/>
    <xf numFmtId="0" fontId="7" fillId="0" borderId="0" xfId="0" applyFont="1" applyAlignment="1">
      <alignment horizontal="left" vertical="center"/>
    </xf>
    <xf numFmtId="0" fontId="21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164" fontId="19" fillId="0" borderId="0" xfId="0" applyNumberFormat="1" applyFont="1"/>
    <xf numFmtId="9" fontId="19" fillId="0" borderId="1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right"/>
    </xf>
    <xf numFmtId="164" fontId="19" fillId="0" borderId="15" xfId="0" applyNumberFormat="1" applyFont="1" applyBorder="1"/>
    <xf numFmtId="164" fontId="8" fillId="0" borderId="16" xfId="0" applyNumberFormat="1" applyFont="1" applyBorder="1"/>
    <xf numFmtId="0" fontId="28" fillId="0" borderId="0" xfId="0" applyFont="1" applyAlignment="1">
      <alignment horizontal="center"/>
    </xf>
    <xf numFmtId="14" fontId="5" fillId="0" borderId="1" xfId="0" applyNumberFormat="1" applyFont="1" applyBorder="1" applyAlignment="1" applyProtection="1">
      <alignment horizontal="left" vertical="center" wrapText="1"/>
      <protection locked="0"/>
    </xf>
    <xf numFmtId="0" fontId="21" fillId="3" borderId="5" xfId="0" applyFont="1" applyFill="1" applyBorder="1" applyAlignment="1">
      <alignment vertical="center" wrapText="1"/>
    </xf>
    <xf numFmtId="14" fontId="8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center"/>
    </xf>
    <xf numFmtId="168" fontId="29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 wrapText="1"/>
    </xf>
    <xf numFmtId="168" fontId="7" fillId="2" borderId="1" xfId="0" applyNumberFormat="1" applyFont="1" applyFill="1" applyBorder="1" applyAlignment="1">
      <alignment horizontal="center" vertical="center" wrapText="1"/>
    </xf>
    <xf numFmtId="168" fontId="19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25" fillId="0" borderId="1" xfId="0" applyFont="1" applyBorder="1" applyAlignment="1">
      <alignment vertical="center"/>
    </xf>
    <xf numFmtId="14" fontId="3" fillId="5" borderId="1" xfId="0" applyNumberFormat="1" applyFont="1" applyFill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/>
    </xf>
    <xf numFmtId="165" fontId="33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168" fontId="18" fillId="0" borderId="3" xfId="0" applyNumberFormat="1" applyFont="1" applyBorder="1" applyAlignment="1">
      <alignment horizontal="center" vertical="center" wrapText="1"/>
    </xf>
    <xf numFmtId="168" fontId="18" fillId="0" borderId="12" xfId="0" applyNumberFormat="1" applyFont="1" applyBorder="1" applyAlignment="1">
      <alignment horizontal="center" vertical="center" wrapText="1"/>
    </xf>
    <xf numFmtId="168" fontId="18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18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165" fontId="18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/>
    <xf numFmtId="164" fontId="18" fillId="6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164" fontId="18" fillId="6" borderId="1" xfId="0" applyNumberFormat="1" applyFont="1" applyFill="1" applyBorder="1" applyAlignment="1">
      <alignment horizontal="right" vertical="center" inden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65" fontId="2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vertical="center" wrapText="1"/>
    </xf>
    <xf numFmtId="168" fontId="2" fillId="7" borderId="1" xfId="0" applyNumberFormat="1" applyFont="1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18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30" fillId="0" borderId="1" xfId="0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hidden="1"/>
    </xf>
    <xf numFmtId="0" fontId="34" fillId="0" borderId="0" xfId="0" applyFont="1" applyProtection="1">
      <protection hidden="1"/>
    </xf>
    <xf numFmtId="0" fontId="4" fillId="0" borderId="0" xfId="0" applyFont="1" applyAlignment="1">
      <alignment horizontal="left" vertical="center"/>
    </xf>
    <xf numFmtId="0" fontId="21" fillId="0" borderId="3" xfId="0" applyFont="1" applyBorder="1" applyAlignment="1">
      <alignment vertical="center" wrapText="1"/>
    </xf>
    <xf numFmtId="0" fontId="37" fillId="2" borderId="1" xfId="0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 indent="1"/>
    </xf>
    <xf numFmtId="0" fontId="18" fillId="0" borderId="1" xfId="0" applyFont="1" applyBorder="1" applyAlignment="1">
      <alignment horizontal="center"/>
    </xf>
    <xf numFmtId="168" fontId="0" fillId="0" borderId="1" xfId="0" applyNumberFormat="1" applyBorder="1" applyAlignment="1">
      <alignment horizontal="center" vertical="center"/>
    </xf>
    <xf numFmtId="164" fontId="18" fillId="6" borderId="1" xfId="0" applyNumberFormat="1" applyFont="1" applyFill="1" applyBorder="1" applyAlignment="1">
      <alignment horizontal="right" vertical="center" wrapText="1" indent="1"/>
    </xf>
    <xf numFmtId="0" fontId="2" fillId="8" borderId="1" xfId="0" applyFont="1" applyFill="1" applyBorder="1" applyAlignment="1">
      <alignment vertical="center" wrapText="1"/>
    </xf>
    <xf numFmtId="168" fontId="2" fillId="8" borderId="1" xfId="0" applyNumberFormat="1" applyFont="1" applyFill="1" applyBorder="1" applyAlignment="1">
      <alignment horizontal="center" vertical="center" wrapText="1"/>
    </xf>
    <xf numFmtId="165" fontId="2" fillId="8" borderId="1" xfId="0" applyNumberFormat="1" applyFont="1" applyFill="1" applyBorder="1" applyAlignment="1">
      <alignment horizontal="center" vertical="center" wrapText="1"/>
    </xf>
    <xf numFmtId="164" fontId="0" fillId="8" borderId="1" xfId="0" applyNumberFormat="1" applyFill="1" applyBorder="1"/>
    <xf numFmtId="0" fontId="0" fillId="8" borderId="1" xfId="0" applyFill="1" applyBorder="1"/>
    <xf numFmtId="0" fontId="34" fillId="0" borderId="0" xfId="0" applyFont="1"/>
    <xf numFmtId="0" fontId="2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164" fontId="21" fillId="0" borderId="1" xfId="0" applyNumberFormat="1" applyFont="1" applyBorder="1" applyAlignment="1">
      <alignment horizontal="right" vertical="center" indent="1"/>
    </xf>
    <xf numFmtId="0" fontId="7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/>
    <xf numFmtId="164" fontId="7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18" fillId="6" borderId="1" xfId="0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vertical="center" wrapText="1"/>
    </xf>
    <xf numFmtId="165" fontId="33" fillId="9" borderId="1" xfId="0" applyNumberFormat="1" applyFont="1" applyFill="1" applyBorder="1" applyAlignment="1">
      <alignment horizontal="center" vertical="center" wrapText="1"/>
    </xf>
    <xf numFmtId="164" fontId="27" fillId="9" borderId="1" xfId="0" applyNumberFormat="1" applyFont="1" applyFill="1" applyBorder="1"/>
    <xf numFmtId="0" fontId="27" fillId="9" borderId="1" xfId="0" applyFont="1" applyFill="1" applyBorder="1"/>
    <xf numFmtId="0" fontId="21" fillId="0" borderId="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67" fontId="5" fillId="0" borderId="8" xfId="0" applyNumberFormat="1" applyFont="1" applyBorder="1" applyAlignment="1" applyProtection="1">
      <alignment horizontal="center" vertical="center"/>
      <protection locked="0"/>
    </xf>
    <xf numFmtId="167" fontId="5" fillId="0" borderId="2" xfId="0" applyNumberFormat="1" applyFont="1" applyBorder="1" applyAlignment="1" applyProtection="1">
      <alignment horizontal="center" vertical="center"/>
      <protection locked="0"/>
    </xf>
    <xf numFmtId="167" fontId="5" fillId="0" borderId="9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14" fontId="5" fillId="0" borderId="3" xfId="0" applyNumberFormat="1" applyFont="1" applyBorder="1" applyAlignment="1" applyProtection="1">
      <alignment horizontal="left" vertical="center" wrapText="1"/>
      <protection locked="0"/>
    </xf>
    <xf numFmtId="14" fontId="5" fillId="0" borderId="5" xfId="0" applyNumberFormat="1" applyFont="1" applyBorder="1" applyAlignment="1" applyProtection="1">
      <alignment horizontal="left" vertical="center" wrapText="1"/>
      <protection locked="0"/>
    </xf>
    <xf numFmtId="0" fontId="24" fillId="4" borderId="12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43" fillId="3" borderId="3" xfId="0" applyFont="1" applyFill="1" applyBorder="1" applyAlignment="1">
      <alignment horizontal="center" vertical="center" wrapText="1"/>
    </xf>
    <xf numFmtId="0" fontId="43" fillId="3" borderId="4" xfId="0" applyFont="1" applyFill="1" applyBorder="1" applyAlignment="1">
      <alignment horizontal="center" vertical="center" wrapText="1"/>
    </xf>
    <xf numFmtId="0" fontId="43" fillId="3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2"/>
    </xf>
    <xf numFmtId="164" fontId="21" fillId="2" borderId="0" xfId="0" applyNumberFormat="1" applyFont="1" applyFill="1" applyAlignment="1">
      <alignment horizontal="left" vertical="center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1" fillId="2" borderId="3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167" fontId="5" fillId="0" borderId="3" xfId="0" applyNumberFormat="1" applyFont="1" applyBorder="1" applyAlignment="1" applyProtection="1">
      <alignment horizontal="center" vertical="center"/>
      <protection locked="0"/>
    </xf>
    <xf numFmtId="167" fontId="5" fillId="0" borderId="4" xfId="0" applyNumberFormat="1" applyFont="1" applyBorder="1" applyAlignment="1" applyProtection="1">
      <alignment horizontal="center" vertical="center"/>
      <protection locked="0"/>
    </xf>
    <xf numFmtId="167" fontId="5" fillId="0" borderId="5" xfId="0" applyNumberFormat="1" applyFont="1" applyBorder="1" applyAlignment="1" applyProtection="1">
      <alignment horizontal="center" vertical="center"/>
      <protection locked="0"/>
    </xf>
    <xf numFmtId="166" fontId="5" fillId="0" borderId="3" xfId="0" applyNumberFormat="1" applyFont="1" applyBorder="1" applyAlignment="1" applyProtection="1">
      <alignment horizontal="center" vertical="center"/>
      <protection locked="0"/>
    </xf>
    <xf numFmtId="166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 indent="2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66"/>
      <color rgb="FFFFFF99"/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8.jpeg"/><Relationship Id="rId117" Type="http://schemas.openxmlformats.org/officeDocument/2006/relationships/image" Target="../media/image145.png"/><Relationship Id="rId21" Type="http://schemas.openxmlformats.org/officeDocument/2006/relationships/image" Target="../media/image53.jpeg"/><Relationship Id="rId42" Type="http://schemas.openxmlformats.org/officeDocument/2006/relationships/image" Target="../media/image74.jpeg"/><Relationship Id="rId47" Type="http://schemas.openxmlformats.org/officeDocument/2006/relationships/image" Target="../media/image79.jpeg"/><Relationship Id="rId63" Type="http://schemas.openxmlformats.org/officeDocument/2006/relationships/image" Target="../media/image95.jpeg"/><Relationship Id="rId68" Type="http://schemas.openxmlformats.org/officeDocument/2006/relationships/image" Target="../media/image100.jpeg"/><Relationship Id="rId84" Type="http://schemas.openxmlformats.org/officeDocument/2006/relationships/image" Target="../media/image116.png"/><Relationship Id="rId89" Type="http://schemas.openxmlformats.org/officeDocument/2006/relationships/image" Target="../media/image120.jpeg"/><Relationship Id="rId112" Type="http://schemas.openxmlformats.org/officeDocument/2006/relationships/image" Target="../media/image140.jpeg"/><Relationship Id="rId16" Type="http://schemas.openxmlformats.org/officeDocument/2006/relationships/image" Target="../media/image48.png"/><Relationship Id="rId107" Type="http://schemas.openxmlformats.org/officeDocument/2006/relationships/image" Target="../media/image137.png"/><Relationship Id="rId11" Type="http://schemas.openxmlformats.org/officeDocument/2006/relationships/image" Target="../media/image43.jpeg"/><Relationship Id="rId32" Type="http://schemas.openxmlformats.org/officeDocument/2006/relationships/image" Target="../media/image64.jpeg"/><Relationship Id="rId37" Type="http://schemas.openxmlformats.org/officeDocument/2006/relationships/image" Target="../media/image69.jpeg"/><Relationship Id="rId53" Type="http://schemas.openxmlformats.org/officeDocument/2006/relationships/image" Target="../media/image85.jpeg"/><Relationship Id="rId58" Type="http://schemas.openxmlformats.org/officeDocument/2006/relationships/image" Target="../media/image90.jpeg"/><Relationship Id="rId74" Type="http://schemas.openxmlformats.org/officeDocument/2006/relationships/image" Target="../media/image106.jpeg"/><Relationship Id="rId79" Type="http://schemas.openxmlformats.org/officeDocument/2006/relationships/image" Target="../media/image111.jpeg"/><Relationship Id="rId102" Type="http://schemas.openxmlformats.org/officeDocument/2006/relationships/image" Target="../media/image133.jpeg"/><Relationship Id="rId123" Type="http://schemas.openxmlformats.org/officeDocument/2006/relationships/image" Target="../media/image151.png"/><Relationship Id="rId5" Type="http://schemas.openxmlformats.org/officeDocument/2006/relationships/image" Target="../media/image37.jpeg"/><Relationship Id="rId61" Type="http://schemas.openxmlformats.org/officeDocument/2006/relationships/image" Target="../media/image93.jpeg"/><Relationship Id="rId82" Type="http://schemas.openxmlformats.org/officeDocument/2006/relationships/image" Target="../media/image114.jpeg"/><Relationship Id="rId90" Type="http://schemas.openxmlformats.org/officeDocument/2006/relationships/image" Target="../media/image121.jpeg"/><Relationship Id="rId95" Type="http://schemas.openxmlformats.org/officeDocument/2006/relationships/image" Target="../media/image126.png"/><Relationship Id="rId19" Type="http://schemas.openxmlformats.org/officeDocument/2006/relationships/image" Target="../media/image51.jpeg"/><Relationship Id="rId14" Type="http://schemas.openxmlformats.org/officeDocument/2006/relationships/image" Target="../media/image46.jpeg"/><Relationship Id="rId22" Type="http://schemas.openxmlformats.org/officeDocument/2006/relationships/image" Target="../media/image54.jpeg"/><Relationship Id="rId27" Type="http://schemas.openxmlformats.org/officeDocument/2006/relationships/image" Target="../media/image59.jpeg"/><Relationship Id="rId30" Type="http://schemas.openxmlformats.org/officeDocument/2006/relationships/image" Target="../media/image62.jpeg"/><Relationship Id="rId35" Type="http://schemas.openxmlformats.org/officeDocument/2006/relationships/image" Target="../media/image67.jpeg"/><Relationship Id="rId43" Type="http://schemas.openxmlformats.org/officeDocument/2006/relationships/image" Target="../media/image75.jpeg"/><Relationship Id="rId48" Type="http://schemas.openxmlformats.org/officeDocument/2006/relationships/image" Target="../media/image80.jpeg"/><Relationship Id="rId56" Type="http://schemas.openxmlformats.org/officeDocument/2006/relationships/image" Target="../media/image88.jpeg"/><Relationship Id="rId64" Type="http://schemas.openxmlformats.org/officeDocument/2006/relationships/image" Target="../media/image96.jpeg"/><Relationship Id="rId69" Type="http://schemas.openxmlformats.org/officeDocument/2006/relationships/image" Target="../media/image101.jpeg"/><Relationship Id="rId77" Type="http://schemas.openxmlformats.org/officeDocument/2006/relationships/image" Target="../media/image109.jpeg"/><Relationship Id="rId100" Type="http://schemas.openxmlformats.org/officeDocument/2006/relationships/image" Target="../media/image131.jpeg"/><Relationship Id="rId105" Type="http://schemas.openxmlformats.org/officeDocument/2006/relationships/image" Target="../media/image136.png"/><Relationship Id="rId113" Type="http://schemas.openxmlformats.org/officeDocument/2006/relationships/image" Target="../media/image141.jpeg"/><Relationship Id="rId118" Type="http://schemas.openxmlformats.org/officeDocument/2006/relationships/image" Target="../media/image146.jpeg"/><Relationship Id="rId8" Type="http://schemas.openxmlformats.org/officeDocument/2006/relationships/image" Target="../media/image40.jpeg"/><Relationship Id="rId51" Type="http://schemas.openxmlformats.org/officeDocument/2006/relationships/image" Target="../media/image83.jpeg"/><Relationship Id="rId72" Type="http://schemas.openxmlformats.org/officeDocument/2006/relationships/image" Target="../media/image104.jpeg"/><Relationship Id="rId80" Type="http://schemas.openxmlformats.org/officeDocument/2006/relationships/image" Target="../media/image112.jpeg"/><Relationship Id="rId85" Type="http://schemas.microsoft.com/office/2007/relationships/hdphoto" Target="../media/hdphoto1.wdp"/><Relationship Id="rId93" Type="http://schemas.openxmlformats.org/officeDocument/2006/relationships/image" Target="../media/image124.jpeg"/><Relationship Id="rId98" Type="http://schemas.openxmlformats.org/officeDocument/2006/relationships/image" Target="../media/image129.jpeg"/><Relationship Id="rId121" Type="http://schemas.openxmlformats.org/officeDocument/2006/relationships/image" Target="../media/image149.png"/><Relationship Id="rId3" Type="http://schemas.openxmlformats.org/officeDocument/2006/relationships/image" Target="../media/image35.jpeg"/><Relationship Id="rId12" Type="http://schemas.openxmlformats.org/officeDocument/2006/relationships/image" Target="../media/image44.jpeg"/><Relationship Id="rId17" Type="http://schemas.openxmlformats.org/officeDocument/2006/relationships/image" Target="../media/image49.jpeg"/><Relationship Id="rId25" Type="http://schemas.openxmlformats.org/officeDocument/2006/relationships/image" Target="../media/image57.jpeg"/><Relationship Id="rId33" Type="http://schemas.openxmlformats.org/officeDocument/2006/relationships/image" Target="../media/image65.jpeg"/><Relationship Id="rId38" Type="http://schemas.openxmlformats.org/officeDocument/2006/relationships/image" Target="../media/image70.jpeg"/><Relationship Id="rId46" Type="http://schemas.openxmlformats.org/officeDocument/2006/relationships/image" Target="../media/image78.jpeg"/><Relationship Id="rId59" Type="http://schemas.openxmlformats.org/officeDocument/2006/relationships/image" Target="../media/image91.jpeg"/><Relationship Id="rId67" Type="http://schemas.openxmlformats.org/officeDocument/2006/relationships/image" Target="../media/image99.jpeg"/><Relationship Id="rId103" Type="http://schemas.openxmlformats.org/officeDocument/2006/relationships/image" Target="../media/image134.jpeg"/><Relationship Id="rId108" Type="http://schemas.microsoft.com/office/2007/relationships/hdphoto" Target="../media/hdphoto3.wdp"/><Relationship Id="rId116" Type="http://schemas.openxmlformats.org/officeDocument/2006/relationships/image" Target="../media/image144.jpeg"/><Relationship Id="rId124" Type="http://schemas.openxmlformats.org/officeDocument/2006/relationships/image" Target="../media/image152.jpeg"/><Relationship Id="rId20" Type="http://schemas.openxmlformats.org/officeDocument/2006/relationships/image" Target="../media/image52.jpeg"/><Relationship Id="rId41" Type="http://schemas.openxmlformats.org/officeDocument/2006/relationships/image" Target="../media/image73.jpeg"/><Relationship Id="rId54" Type="http://schemas.openxmlformats.org/officeDocument/2006/relationships/image" Target="../media/image86.jpeg"/><Relationship Id="rId62" Type="http://schemas.openxmlformats.org/officeDocument/2006/relationships/image" Target="../media/image94.jpeg"/><Relationship Id="rId70" Type="http://schemas.openxmlformats.org/officeDocument/2006/relationships/image" Target="../media/image102.jpeg"/><Relationship Id="rId75" Type="http://schemas.openxmlformats.org/officeDocument/2006/relationships/image" Target="../media/image107.jpeg"/><Relationship Id="rId83" Type="http://schemas.openxmlformats.org/officeDocument/2006/relationships/image" Target="../media/image115.jpeg"/><Relationship Id="rId88" Type="http://schemas.openxmlformats.org/officeDocument/2006/relationships/image" Target="../media/image119.jpeg"/><Relationship Id="rId91" Type="http://schemas.openxmlformats.org/officeDocument/2006/relationships/image" Target="../media/image122.jpeg"/><Relationship Id="rId96" Type="http://schemas.openxmlformats.org/officeDocument/2006/relationships/image" Target="../media/image127.jpeg"/><Relationship Id="rId111" Type="http://schemas.openxmlformats.org/officeDocument/2006/relationships/image" Target="../media/image139.jpeg"/><Relationship Id="rId1" Type="http://schemas.openxmlformats.org/officeDocument/2006/relationships/image" Target="../media/image33.jpeg"/><Relationship Id="rId6" Type="http://schemas.openxmlformats.org/officeDocument/2006/relationships/image" Target="../media/image38.jpeg"/><Relationship Id="rId15" Type="http://schemas.openxmlformats.org/officeDocument/2006/relationships/image" Target="../media/image47.jpeg"/><Relationship Id="rId23" Type="http://schemas.openxmlformats.org/officeDocument/2006/relationships/image" Target="../media/image55.jpeg"/><Relationship Id="rId28" Type="http://schemas.openxmlformats.org/officeDocument/2006/relationships/image" Target="../media/image60.png"/><Relationship Id="rId36" Type="http://schemas.openxmlformats.org/officeDocument/2006/relationships/image" Target="../media/image68.jpeg"/><Relationship Id="rId49" Type="http://schemas.openxmlformats.org/officeDocument/2006/relationships/image" Target="../media/image81.jpeg"/><Relationship Id="rId57" Type="http://schemas.openxmlformats.org/officeDocument/2006/relationships/image" Target="../media/image89.jpeg"/><Relationship Id="rId106" Type="http://schemas.microsoft.com/office/2007/relationships/hdphoto" Target="../media/hdphoto2.wdp"/><Relationship Id="rId114" Type="http://schemas.openxmlformats.org/officeDocument/2006/relationships/image" Target="../media/image142.jpeg"/><Relationship Id="rId119" Type="http://schemas.openxmlformats.org/officeDocument/2006/relationships/image" Target="../media/image147.png"/><Relationship Id="rId10" Type="http://schemas.openxmlformats.org/officeDocument/2006/relationships/image" Target="../media/image42.jpeg"/><Relationship Id="rId31" Type="http://schemas.openxmlformats.org/officeDocument/2006/relationships/image" Target="../media/image63.jpeg"/><Relationship Id="rId44" Type="http://schemas.openxmlformats.org/officeDocument/2006/relationships/image" Target="../media/image76.jpeg"/><Relationship Id="rId52" Type="http://schemas.openxmlformats.org/officeDocument/2006/relationships/image" Target="../media/image84.jpeg"/><Relationship Id="rId60" Type="http://schemas.openxmlformats.org/officeDocument/2006/relationships/image" Target="../media/image92.jpeg"/><Relationship Id="rId65" Type="http://schemas.openxmlformats.org/officeDocument/2006/relationships/image" Target="../media/image97.jpeg"/><Relationship Id="rId73" Type="http://schemas.openxmlformats.org/officeDocument/2006/relationships/image" Target="../media/image105.jpeg"/><Relationship Id="rId78" Type="http://schemas.openxmlformats.org/officeDocument/2006/relationships/image" Target="../media/image110.jpeg"/><Relationship Id="rId81" Type="http://schemas.openxmlformats.org/officeDocument/2006/relationships/image" Target="../media/image113.jpeg"/><Relationship Id="rId86" Type="http://schemas.openxmlformats.org/officeDocument/2006/relationships/image" Target="../media/image117.jpeg"/><Relationship Id="rId94" Type="http://schemas.openxmlformats.org/officeDocument/2006/relationships/image" Target="../media/image125.jpeg"/><Relationship Id="rId99" Type="http://schemas.openxmlformats.org/officeDocument/2006/relationships/image" Target="../media/image130.jpeg"/><Relationship Id="rId101" Type="http://schemas.openxmlformats.org/officeDocument/2006/relationships/image" Target="../media/image132.jpeg"/><Relationship Id="rId122" Type="http://schemas.openxmlformats.org/officeDocument/2006/relationships/image" Target="../media/image150.png"/><Relationship Id="rId4" Type="http://schemas.openxmlformats.org/officeDocument/2006/relationships/image" Target="../media/image36.jpeg"/><Relationship Id="rId9" Type="http://schemas.openxmlformats.org/officeDocument/2006/relationships/image" Target="../media/image41.jpeg"/><Relationship Id="rId13" Type="http://schemas.openxmlformats.org/officeDocument/2006/relationships/image" Target="../media/image45.jpeg"/><Relationship Id="rId18" Type="http://schemas.openxmlformats.org/officeDocument/2006/relationships/image" Target="../media/image50.jpeg"/><Relationship Id="rId39" Type="http://schemas.openxmlformats.org/officeDocument/2006/relationships/image" Target="../media/image71.jpeg"/><Relationship Id="rId109" Type="http://schemas.openxmlformats.org/officeDocument/2006/relationships/image" Target="../media/image138.png"/><Relationship Id="rId34" Type="http://schemas.openxmlformats.org/officeDocument/2006/relationships/image" Target="../media/image66.jpeg"/><Relationship Id="rId50" Type="http://schemas.openxmlformats.org/officeDocument/2006/relationships/image" Target="../media/image82.jpeg"/><Relationship Id="rId55" Type="http://schemas.openxmlformats.org/officeDocument/2006/relationships/image" Target="../media/image87.jpeg"/><Relationship Id="rId76" Type="http://schemas.openxmlformats.org/officeDocument/2006/relationships/image" Target="../media/image108.jpeg"/><Relationship Id="rId97" Type="http://schemas.openxmlformats.org/officeDocument/2006/relationships/image" Target="../media/image128.jpeg"/><Relationship Id="rId104" Type="http://schemas.openxmlformats.org/officeDocument/2006/relationships/image" Target="../media/image135.jpeg"/><Relationship Id="rId120" Type="http://schemas.openxmlformats.org/officeDocument/2006/relationships/image" Target="../media/image148.png"/><Relationship Id="rId125" Type="http://schemas.openxmlformats.org/officeDocument/2006/relationships/image" Target="../media/image153.jpeg"/><Relationship Id="rId7" Type="http://schemas.openxmlformats.org/officeDocument/2006/relationships/image" Target="../media/image39.jpeg"/><Relationship Id="rId71" Type="http://schemas.openxmlformats.org/officeDocument/2006/relationships/image" Target="../media/image103.jpeg"/><Relationship Id="rId92" Type="http://schemas.openxmlformats.org/officeDocument/2006/relationships/image" Target="../media/image123.jpeg"/><Relationship Id="rId2" Type="http://schemas.openxmlformats.org/officeDocument/2006/relationships/image" Target="../media/image34.jpeg"/><Relationship Id="rId29" Type="http://schemas.openxmlformats.org/officeDocument/2006/relationships/image" Target="../media/image61.jpeg"/><Relationship Id="rId24" Type="http://schemas.openxmlformats.org/officeDocument/2006/relationships/image" Target="../media/image56.jpeg"/><Relationship Id="rId40" Type="http://schemas.openxmlformats.org/officeDocument/2006/relationships/image" Target="../media/image72.jpeg"/><Relationship Id="rId45" Type="http://schemas.openxmlformats.org/officeDocument/2006/relationships/image" Target="../media/image77.jpeg"/><Relationship Id="rId66" Type="http://schemas.openxmlformats.org/officeDocument/2006/relationships/image" Target="../media/image98.jpeg"/><Relationship Id="rId87" Type="http://schemas.openxmlformats.org/officeDocument/2006/relationships/image" Target="../media/image118.jpeg"/><Relationship Id="rId110" Type="http://schemas.microsoft.com/office/2007/relationships/hdphoto" Target="../media/hdphoto4.wdp"/><Relationship Id="rId115" Type="http://schemas.openxmlformats.org/officeDocument/2006/relationships/image" Target="../media/image14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490855</xdr:colOff>
      <xdr:row>49</xdr:row>
      <xdr:rowOff>81284</xdr:rowOff>
    </xdr:from>
    <xdr:to>
      <xdr:col>3</xdr:col>
      <xdr:colOff>1364535</xdr:colOff>
      <xdr:row>49</xdr:row>
      <xdr:rowOff>900326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3F7D0B2-624E-4629-94EF-C21B6BAB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3255" y="35793684"/>
          <a:ext cx="873680" cy="819042"/>
        </a:xfrm>
        <a:prstGeom prst="rect">
          <a:avLst/>
        </a:prstGeom>
      </xdr:spPr>
    </xdr:pic>
    <xdr:clientData/>
  </xdr:twoCellAnchor>
  <xdr:twoCellAnchor>
    <xdr:from>
      <xdr:col>3</xdr:col>
      <xdr:colOff>1572565</xdr:colOff>
      <xdr:row>55</xdr:row>
      <xdr:rowOff>126519</xdr:rowOff>
    </xdr:from>
    <xdr:to>
      <xdr:col>3</xdr:col>
      <xdr:colOff>2450403</xdr:colOff>
      <xdr:row>55</xdr:row>
      <xdr:rowOff>921168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B89C7F1-AFEA-4154-8D91-D71D5E92B1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75886" y="21412198"/>
          <a:ext cx="877838" cy="794649"/>
        </a:xfrm>
        <a:prstGeom prst="rect">
          <a:avLst/>
        </a:prstGeom>
      </xdr:spPr>
    </xdr:pic>
    <xdr:clientData/>
  </xdr:twoCellAnchor>
  <xdr:twoCellAnchor>
    <xdr:from>
      <xdr:col>3</xdr:col>
      <xdr:colOff>735033</xdr:colOff>
      <xdr:row>55</xdr:row>
      <xdr:rowOff>61906</xdr:rowOff>
    </xdr:from>
    <xdr:to>
      <xdr:col>3</xdr:col>
      <xdr:colOff>1608773</xdr:colOff>
      <xdr:row>55</xdr:row>
      <xdr:rowOff>890587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131357C-E64D-42AB-ABC9-6028EEA0AE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"/>
        <a:stretch/>
      </xdr:blipFill>
      <xdr:spPr>
        <a:xfrm>
          <a:off x="5738354" y="21347585"/>
          <a:ext cx="873740" cy="828681"/>
        </a:xfrm>
        <a:prstGeom prst="rect">
          <a:avLst/>
        </a:prstGeom>
      </xdr:spPr>
    </xdr:pic>
    <xdr:clientData/>
  </xdr:twoCellAnchor>
  <xdr:twoCellAnchor>
    <xdr:from>
      <xdr:col>3</xdr:col>
      <xdr:colOff>838283</xdr:colOff>
      <xdr:row>165</xdr:row>
      <xdr:rowOff>0</xdr:rowOff>
    </xdr:from>
    <xdr:to>
      <xdr:col>3</xdr:col>
      <xdr:colOff>1800694</xdr:colOff>
      <xdr:row>165</xdr:row>
      <xdr:rowOff>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5B68441-B586-4A44-AA8D-0C9A981C31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29280" y="130529984"/>
          <a:ext cx="962411" cy="0"/>
        </a:xfrm>
        <a:prstGeom prst="rect">
          <a:avLst/>
        </a:prstGeom>
      </xdr:spPr>
    </xdr:pic>
    <xdr:clientData/>
  </xdr:twoCellAnchor>
  <xdr:twoCellAnchor>
    <xdr:from>
      <xdr:col>3</xdr:col>
      <xdr:colOff>510619</xdr:colOff>
      <xdr:row>166</xdr:row>
      <xdr:rowOff>114369</xdr:rowOff>
    </xdr:from>
    <xdr:to>
      <xdr:col>3</xdr:col>
      <xdr:colOff>2354015</xdr:colOff>
      <xdr:row>166</xdr:row>
      <xdr:rowOff>799760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DC911B3-1E7B-4A7A-A6BD-301E39619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01616" y="131667199"/>
          <a:ext cx="1843396" cy="685391"/>
        </a:xfrm>
        <a:prstGeom prst="rect">
          <a:avLst/>
        </a:prstGeom>
      </xdr:spPr>
    </xdr:pic>
    <xdr:clientData/>
  </xdr:twoCellAnchor>
  <xdr:twoCellAnchor>
    <xdr:from>
      <xdr:col>3</xdr:col>
      <xdr:colOff>932553</xdr:colOff>
      <xdr:row>74</xdr:row>
      <xdr:rowOff>0</xdr:rowOff>
    </xdr:from>
    <xdr:to>
      <xdr:col>3</xdr:col>
      <xdr:colOff>1555727</xdr:colOff>
      <xdr:row>74</xdr:row>
      <xdr:rowOff>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5090839E-F1D4-4669-9E10-BD8E4AEF59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35874" y="43455566"/>
          <a:ext cx="623174" cy="0"/>
        </a:xfrm>
        <a:prstGeom prst="rect">
          <a:avLst/>
        </a:prstGeom>
      </xdr:spPr>
    </xdr:pic>
    <xdr:clientData/>
  </xdr:twoCellAnchor>
  <xdr:twoCellAnchor>
    <xdr:from>
      <xdr:col>3</xdr:col>
      <xdr:colOff>1453331</xdr:colOff>
      <xdr:row>74</xdr:row>
      <xdr:rowOff>0</xdr:rowOff>
    </xdr:from>
    <xdr:to>
      <xdr:col>3</xdr:col>
      <xdr:colOff>2070943</xdr:colOff>
      <xdr:row>74</xdr:row>
      <xdr:rowOff>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1DB78163-992E-400B-A461-AEEA2F5D25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56652" y="43455566"/>
          <a:ext cx="617612" cy="0"/>
        </a:xfrm>
        <a:prstGeom prst="rect">
          <a:avLst/>
        </a:prstGeom>
      </xdr:spPr>
    </xdr:pic>
    <xdr:clientData/>
  </xdr:twoCellAnchor>
  <xdr:twoCellAnchor>
    <xdr:from>
      <xdr:col>3</xdr:col>
      <xdr:colOff>976494</xdr:colOff>
      <xdr:row>120</xdr:row>
      <xdr:rowOff>67085</xdr:rowOff>
    </xdr:from>
    <xdr:to>
      <xdr:col>3</xdr:col>
      <xdr:colOff>1844009</xdr:colOff>
      <xdr:row>121</xdr:row>
      <xdr:rowOff>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6EAB25D7-2B1F-4A03-B563-A7843083BE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79815" y="80853463"/>
          <a:ext cx="867515" cy="667622"/>
        </a:xfrm>
        <a:prstGeom prst="rect">
          <a:avLst/>
        </a:prstGeom>
      </xdr:spPr>
    </xdr:pic>
    <xdr:clientData/>
  </xdr:twoCellAnchor>
  <xdr:twoCellAnchor>
    <xdr:from>
      <xdr:col>3</xdr:col>
      <xdr:colOff>951991</xdr:colOff>
      <xdr:row>121</xdr:row>
      <xdr:rowOff>77251</xdr:rowOff>
    </xdr:from>
    <xdr:to>
      <xdr:col>3</xdr:col>
      <xdr:colOff>2039692</xdr:colOff>
      <xdr:row>121</xdr:row>
      <xdr:rowOff>899517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25F26EC9-77FE-46BE-806D-B518F57C58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55312" y="83009449"/>
          <a:ext cx="1087701" cy="822266"/>
        </a:xfrm>
        <a:prstGeom prst="rect">
          <a:avLst/>
        </a:prstGeom>
      </xdr:spPr>
    </xdr:pic>
    <xdr:clientData/>
  </xdr:twoCellAnchor>
  <xdr:twoCellAnchor>
    <xdr:from>
      <xdr:col>3</xdr:col>
      <xdr:colOff>1033131</xdr:colOff>
      <xdr:row>162</xdr:row>
      <xdr:rowOff>60825</xdr:rowOff>
    </xdr:from>
    <xdr:to>
      <xdr:col>3</xdr:col>
      <xdr:colOff>1842075</xdr:colOff>
      <xdr:row>162</xdr:row>
      <xdr:rowOff>948907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1F89F418-C372-4466-A758-3F71DD17F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24128" y="125920221"/>
          <a:ext cx="808944" cy="888082"/>
        </a:xfrm>
        <a:prstGeom prst="rect">
          <a:avLst/>
        </a:prstGeom>
      </xdr:spPr>
    </xdr:pic>
    <xdr:clientData/>
  </xdr:twoCellAnchor>
  <xdr:twoCellAnchor>
    <xdr:from>
      <xdr:col>3</xdr:col>
      <xdr:colOff>1036380</xdr:colOff>
      <xdr:row>59</xdr:row>
      <xdr:rowOff>53921</xdr:rowOff>
    </xdr:from>
    <xdr:to>
      <xdr:col>3</xdr:col>
      <xdr:colOff>1992690</xdr:colOff>
      <xdr:row>59</xdr:row>
      <xdr:rowOff>914185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3122EB0A-130D-420B-89F4-7E354E38AC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39701" y="27270261"/>
          <a:ext cx="956310" cy="860264"/>
        </a:xfrm>
        <a:prstGeom prst="rect">
          <a:avLst/>
        </a:prstGeom>
      </xdr:spPr>
    </xdr:pic>
    <xdr:clientData/>
  </xdr:twoCellAnchor>
  <xdr:twoCellAnchor>
    <xdr:from>
      <xdr:col>3</xdr:col>
      <xdr:colOff>1045991</xdr:colOff>
      <xdr:row>67</xdr:row>
      <xdr:rowOff>51588</xdr:rowOff>
    </xdr:from>
    <xdr:to>
      <xdr:col>3</xdr:col>
      <xdr:colOff>2161303</xdr:colOff>
      <xdr:row>67</xdr:row>
      <xdr:rowOff>905800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1780C47C-9B1E-464E-BAAF-41C041E299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49312" y="34697428"/>
          <a:ext cx="1115312" cy="854212"/>
        </a:xfrm>
        <a:prstGeom prst="rect">
          <a:avLst/>
        </a:prstGeom>
      </xdr:spPr>
    </xdr:pic>
    <xdr:clientData/>
  </xdr:twoCellAnchor>
  <xdr:twoCellAnchor>
    <xdr:from>
      <xdr:col>3</xdr:col>
      <xdr:colOff>737079</xdr:colOff>
      <xdr:row>61</xdr:row>
      <xdr:rowOff>49130</xdr:rowOff>
    </xdr:from>
    <xdr:to>
      <xdr:col>3</xdr:col>
      <xdr:colOff>2239925</xdr:colOff>
      <xdr:row>61</xdr:row>
      <xdr:rowOff>897139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5295B9B2-484F-4156-A274-CB9D4DC9E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0400" y="29174064"/>
          <a:ext cx="1502846" cy="848009"/>
        </a:xfrm>
        <a:prstGeom prst="rect">
          <a:avLst/>
        </a:prstGeom>
      </xdr:spPr>
    </xdr:pic>
    <xdr:clientData/>
  </xdr:twoCellAnchor>
  <xdr:twoCellAnchor>
    <xdr:from>
      <xdr:col>3</xdr:col>
      <xdr:colOff>803803</xdr:colOff>
      <xdr:row>108</xdr:row>
      <xdr:rowOff>36105</xdr:rowOff>
    </xdr:from>
    <xdr:to>
      <xdr:col>3</xdr:col>
      <xdr:colOff>2440693</xdr:colOff>
      <xdr:row>108</xdr:row>
      <xdr:rowOff>906592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6BC75276-3DBA-4E64-9773-492CFB3FBA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07124" y="65456680"/>
          <a:ext cx="1636890" cy="870487"/>
        </a:xfrm>
        <a:prstGeom prst="rect">
          <a:avLst/>
        </a:prstGeom>
      </xdr:spPr>
    </xdr:pic>
    <xdr:clientData/>
  </xdr:twoCellAnchor>
  <xdr:twoCellAnchor>
    <xdr:from>
      <xdr:col>3</xdr:col>
      <xdr:colOff>778097</xdr:colOff>
      <xdr:row>149</xdr:row>
      <xdr:rowOff>27302</xdr:rowOff>
    </xdr:from>
    <xdr:to>
      <xdr:col>3</xdr:col>
      <xdr:colOff>2430886</xdr:colOff>
      <xdr:row>149</xdr:row>
      <xdr:rowOff>817100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2D8D4BB7-69CA-418A-B72D-D2F1B4452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69094" y="115054385"/>
          <a:ext cx="1652789" cy="789798"/>
        </a:xfrm>
        <a:prstGeom prst="rect">
          <a:avLst/>
        </a:prstGeom>
      </xdr:spPr>
    </xdr:pic>
    <xdr:clientData/>
  </xdr:twoCellAnchor>
  <xdr:twoCellAnchor editAs="oneCell">
    <xdr:from>
      <xdr:col>0</xdr:col>
      <xdr:colOff>52388</xdr:colOff>
      <xdr:row>0</xdr:row>
      <xdr:rowOff>71437</xdr:rowOff>
    </xdr:from>
    <xdr:to>
      <xdr:col>0</xdr:col>
      <xdr:colOff>2975488</xdr:colOff>
      <xdr:row>4</xdr:row>
      <xdr:rowOff>168656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A6A93277-5E9C-4CAA-BDE6-0890A8A4D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8" y="71437"/>
          <a:ext cx="2909888" cy="1511682"/>
        </a:xfrm>
        <a:prstGeom prst="rect">
          <a:avLst/>
        </a:prstGeom>
      </xdr:spPr>
    </xdr:pic>
    <xdr:clientData/>
  </xdr:twoCellAnchor>
  <xdr:twoCellAnchor>
    <xdr:from>
      <xdr:col>3</xdr:col>
      <xdr:colOff>2317527</xdr:colOff>
      <xdr:row>19</xdr:row>
      <xdr:rowOff>1362679</xdr:rowOff>
    </xdr:from>
    <xdr:to>
      <xdr:col>4</xdr:col>
      <xdr:colOff>459001</xdr:colOff>
      <xdr:row>19</xdr:row>
      <xdr:rowOff>2353279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C2EC5C8A-FBA7-4FFD-BA6C-5065226825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89577" y="8592154"/>
          <a:ext cx="998974" cy="990600"/>
        </a:xfrm>
        <a:prstGeom prst="rect">
          <a:avLst/>
        </a:prstGeom>
      </xdr:spPr>
    </xdr:pic>
    <xdr:clientData/>
  </xdr:twoCellAnchor>
  <xdr:twoCellAnchor>
    <xdr:from>
      <xdr:col>3</xdr:col>
      <xdr:colOff>1986863</xdr:colOff>
      <xdr:row>19</xdr:row>
      <xdr:rowOff>135160</xdr:rowOff>
    </xdr:from>
    <xdr:to>
      <xdr:col>4</xdr:col>
      <xdr:colOff>538899</xdr:colOff>
      <xdr:row>19</xdr:row>
      <xdr:rowOff>1301973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3E621462-2B84-4901-BFEB-CB88E7EB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58913" y="7364635"/>
          <a:ext cx="1409536" cy="1166813"/>
        </a:xfrm>
        <a:prstGeom prst="rect">
          <a:avLst/>
        </a:prstGeom>
      </xdr:spPr>
    </xdr:pic>
    <xdr:clientData/>
  </xdr:twoCellAnchor>
  <xdr:twoCellAnchor>
    <xdr:from>
      <xdr:col>3</xdr:col>
      <xdr:colOff>477109</xdr:colOff>
      <xdr:row>99</xdr:row>
      <xdr:rowOff>54428</xdr:rowOff>
    </xdr:from>
    <xdr:to>
      <xdr:col>3</xdr:col>
      <xdr:colOff>2410715</xdr:colOff>
      <xdr:row>99</xdr:row>
      <xdr:rowOff>783772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A6407DAF-4F7D-4443-A448-34D1ADC962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80430" y="57754362"/>
          <a:ext cx="1933606" cy="729344"/>
        </a:xfrm>
        <a:prstGeom prst="rect">
          <a:avLst/>
        </a:prstGeom>
      </xdr:spPr>
    </xdr:pic>
    <xdr:clientData/>
  </xdr:twoCellAnchor>
  <xdr:twoCellAnchor>
    <xdr:from>
      <xdr:col>3</xdr:col>
      <xdr:colOff>425974</xdr:colOff>
      <xdr:row>102</xdr:row>
      <xdr:rowOff>87394</xdr:rowOff>
    </xdr:from>
    <xdr:to>
      <xdr:col>3</xdr:col>
      <xdr:colOff>2528883</xdr:colOff>
      <xdr:row>102</xdr:row>
      <xdr:rowOff>765628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4E5499FB-6BB1-4ED1-955F-3A0C01A4E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95" y="58757800"/>
          <a:ext cx="2102909" cy="678234"/>
        </a:xfrm>
        <a:prstGeom prst="rect">
          <a:avLst/>
        </a:prstGeom>
      </xdr:spPr>
    </xdr:pic>
    <xdr:clientData/>
  </xdr:twoCellAnchor>
  <xdr:twoCellAnchor>
    <xdr:from>
      <xdr:col>3</xdr:col>
      <xdr:colOff>845175</xdr:colOff>
      <xdr:row>89</xdr:row>
      <xdr:rowOff>21534</xdr:rowOff>
    </xdr:from>
    <xdr:to>
      <xdr:col>3</xdr:col>
      <xdr:colOff>2003737</xdr:colOff>
      <xdr:row>89</xdr:row>
      <xdr:rowOff>913615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391EABE-056C-4FEE-9EFC-0852BB9E5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48496" y="54389515"/>
          <a:ext cx="1158562" cy="892081"/>
        </a:xfrm>
        <a:prstGeom prst="rect">
          <a:avLst/>
        </a:prstGeom>
      </xdr:spPr>
    </xdr:pic>
    <xdr:clientData/>
  </xdr:twoCellAnchor>
  <xdr:twoCellAnchor>
    <xdr:from>
      <xdr:col>3</xdr:col>
      <xdr:colOff>112517</xdr:colOff>
      <xdr:row>127</xdr:row>
      <xdr:rowOff>75013</xdr:rowOff>
    </xdr:from>
    <xdr:to>
      <xdr:col>3</xdr:col>
      <xdr:colOff>2678726</xdr:colOff>
      <xdr:row>127</xdr:row>
      <xdr:rowOff>887646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DE02F930-D553-4849-AA2B-337DF0B2E0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03514" y="89740436"/>
          <a:ext cx="2566209" cy="812633"/>
        </a:xfrm>
        <a:prstGeom prst="rect">
          <a:avLst/>
        </a:prstGeom>
      </xdr:spPr>
    </xdr:pic>
    <xdr:clientData/>
  </xdr:twoCellAnchor>
  <xdr:twoCellAnchor>
    <xdr:from>
      <xdr:col>3</xdr:col>
      <xdr:colOff>537589</xdr:colOff>
      <xdr:row>145</xdr:row>
      <xdr:rowOff>98159</xdr:rowOff>
    </xdr:from>
    <xdr:to>
      <xdr:col>3</xdr:col>
      <xdr:colOff>2169613</xdr:colOff>
      <xdr:row>145</xdr:row>
      <xdr:rowOff>851222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30E2E5B9-BBA8-4895-882F-7A2960F19E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28586" y="111760940"/>
          <a:ext cx="1632024" cy="753063"/>
        </a:xfrm>
        <a:prstGeom prst="rect">
          <a:avLst/>
        </a:prstGeom>
      </xdr:spPr>
    </xdr:pic>
    <xdr:clientData/>
  </xdr:twoCellAnchor>
  <xdr:twoCellAnchor>
    <xdr:from>
      <xdr:col>3</xdr:col>
      <xdr:colOff>1525250</xdr:colOff>
      <xdr:row>49</xdr:row>
      <xdr:rowOff>100016</xdr:rowOff>
    </xdr:from>
    <xdr:to>
      <xdr:col>3</xdr:col>
      <xdr:colOff>2627061</xdr:colOff>
      <xdr:row>49</xdr:row>
      <xdr:rowOff>872313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6F8DCC23-691F-4C47-B257-07640FA5CC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28571" y="20436790"/>
          <a:ext cx="1101811" cy="772297"/>
        </a:xfrm>
        <a:prstGeom prst="rect">
          <a:avLst/>
        </a:prstGeom>
      </xdr:spPr>
    </xdr:pic>
    <xdr:clientData/>
  </xdr:twoCellAnchor>
  <xdr:twoCellAnchor>
    <xdr:from>
      <xdr:col>3</xdr:col>
      <xdr:colOff>530053</xdr:colOff>
      <xdr:row>110</xdr:row>
      <xdr:rowOff>102825</xdr:rowOff>
    </xdr:from>
    <xdr:to>
      <xdr:col>3</xdr:col>
      <xdr:colOff>2290787</xdr:colOff>
      <xdr:row>110</xdr:row>
      <xdr:rowOff>921857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CBBE3769-EB80-4AFF-AFF3-9A7C7CCE4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3374" y="67917231"/>
          <a:ext cx="1760734" cy="819032"/>
        </a:xfrm>
        <a:prstGeom prst="rect">
          <a:avLst/>
        </a:prstGeom>
      </xdr:spPr>
    </xdr:pic>
    <xdr:clientData/>
  </xdr:twoCellAnchor>
  <xdr:twoCellAnchor>
    <xdr:from>
      <xdr:col>3</xdr:col>
      <xdr:colOff>362560</xdr:colOff>
      <xdr:row>151</xdr:row>
      <xdr:rowOff>62510</xdr:rowOff>
    </xdr:from>
    <xdr:to>
      <xdr:col>3</xdr:col>
      <xdr:colOff>2550418</xdr:colOff>
      <xdr:row>151</xdr:row>
      <xdr:rowOff>862642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D6168749-FEF9-4940-80EE-C5F46FE54D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30711" y="115939911"/>
          <a:ext cx="2187858" cy="800132"/>
        </a:xfrm>
        <a:prstGeom prst="rect">
          <a:avLst/>
        </a:prstGeom>
      </xdr:spPr>
    </xdr:pic>
    <xdr:clientData/>
  </xdr:twoCellAnchor>
  <xdr:twoCellAnchor>
    <xdr:from>
      <xdr:col>3</xdr:col>
      <xdr:colOff>1720098</xdr:colOff>
      <xdr:row>20</xdr:row>
      <xdr:rowOff>186042</xdr:rowOff>
    </xdr:from>
    <xdr:to>
      <xdr:col>3</xdr:col>
      <xdr:colOff>2825224</xdr:colOff>
      <xdr:row>20</xdr:row>
      <xdr:rowOff>1100586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5F79D897-6B7A-467E-B8EB-16DFA145F6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92148" y="9892017"/>
          <a:ext cx="1105126" cy="914544"/>
        </a:xfrm>
        <a:prstGeom prst="rect">
          <a:avLst/>
        </a:prstGeom>
      </xdr:spPr>
    </xdr:pic>
    <xdr:clientData/>
  </xdr:twoCellAnchor>
  <xdr:twoCellAnchor>
    <xdr:from>
      <xdr:col>3</xdr:col>
      <xdr:colOff>2732962</xdr:colOff>
      <xdr:row>20</xdr:row>
      <xdr:rowOff>129114</xdr:rowOff>
    </xdr:from>
    <xdr:to>
      <xdr:col>4</xdr:col>
      <xdr:colOff>722119</xdr:colOff>
      <xdr:row>20</xdr:row>
      <xdr:rowOff>971729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71FF2D60-2C5C-4DF1-8413-B967F60572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05012" y="9835089"/>
          <a:ext cx="846657" cy="842615"/>
        </a:xfrm>
        <a:prstGeom prst="rect">
          <a:avLst/>
        </a:prstGeom>
      </xdr:spPr>
    </xdr:pic>
    <xdr:clientData/>
  </xdr:twoCellAnchor>
  <xdr:twoCellAnchor>
    <xdr:from>
      <xdr:col>3</xdr:col>
      <xdr:colOff>956150</xdr:colOff>
      <xdr:row>111</xdr:row>
      <xdr:rowOff>45212</xdr:rowOff>
    </xdr:from>
    <xdr:to>
      <xdr:col>3</xdr:col>
      <xdr:colOff>1795158</xdr:colOff>
      <xdr:row>111</xdr:row>
      <xdr:rowOff>884220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208D90C6-E2B9-42BD-8AA3-B66A53673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9471" y="72496316"/>
          <a:ext cx="839008" cy="839008"/>
        </a:xfrm>
        <a:prstGeom prst="rect">
          <a:avLst/>
        </a:prstGeom>
      </xdr:spPr>
    </xdr:pic>
    <xdr:clientData/>
  </xdr:twoCellAnchor>
  <xdr:twoCellAnchor>
    <xdr:from>
      <xdr:col>3</xdr:col>
      <xdr:colOff>663453</xdr:colOff>
      <xdr:row>78</xdr:row>
      <xdr:rowOff>53915</xdr:rowOff>
    </xdr:from>
    <xdr:to>
      <xdr:col>3</xdr:col>
      <xdr:colOff>2116944</xdr:colOff>
      <xdr:row>78</xdr:row>
      <xdr:rowOff>729788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82DB7A0-B073-4D46-8D1C-0D955D420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6774" y="45644519"/>
          <a:ext cx="1453491" cy="675873"/>
        </a:xfrm>
        <a:prstGeom prst="rect">
          <a:avLst/>
        </a:prstGeom>
      </xdr:spPr>
    </xdr:pic>
    <xdr:clientData/>
  </xdr:twoCellAnchor>
  <xdr:twoCellAnchor>
    <xdr:from>
      <xdr:col>3</xdr:col>
      <xdr:colOff>107830</xdr:colOff>
      <xdr:row>79</xdr:row>
      <xdr:rowOff>103261</xdr:rowOff>
    </xdr:from>
    <xdr:to>
      <xdr:col>3</xdr:col>
      <xdr:colOff>2817052</xdr:colOff>
      <xdr:row>79</xdr:row>
      <xdr:rowOff>905775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A6EA07D-4875-489E-85E1-02C78242B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1151" y="47429931"/>
          <a:ext cx="2709222" cy="802514"/>
        </a:xfrm>
        <a:prstGeom prst="rect">
          <a:avLst/>
        </a:prstGeom>
      </xdr:spPr>
    </xdr:pic>
    <xdr:clientData/>
  </xdr:twoCellAnchor>
  <xdr:twoCellAnchor>
    <xdr:from>
      <xdr:col>3</xdr:col>
      <xdr:colOff>539151</xdr:colOff>
      <xdr:row>83</xdr:row>
      <xdr:rowOff>86265</xdr:rowOff>
    </xdr:from>
    <xdr:to>
      <xdr:col>3</xdr:col>
      <xdr:colOff>2307566</xdr:colOff>
      <xdr:row>83</xdr:row>
      <xdr:rowOff>904939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85633180-FB92-43C9-A791-28ECB5B5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2472" y="49893029"/>
          <a:ext cx="1768415" cy="818674"/>
        </a:xfrm>
        <a:prstGeom prst="rect">
          <a:avLst/>
        </a:prstGeom>
      </xdr:spPr>
    </xdr:pic>
    <xdr:clientData/>
  </xdr:twoCellAnchor>
  <xdr:twoCellAnchor>
    <xdr:from>
      <xdr:col>3</xdr:col>
      <xdr:colOff>1099867</xdr:colOff>
      <xdr:row>112</xdr:row>
      <xdr:rowOff>140181</xdr:rowOff>
    </xdr:from>
    <xdr:to>
      <xdr:col>3</xdr:col>
      <xdr:colOff>1811546</xdr:colOff>
      <xdr:row>112</xdr:row>
      <xdr:rowOff>917969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9BDB0EE-11A4-4E42-864A-170D82D7E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03188" y="73561756"/>
          <a:ext cx="711679" cy="777788"/>
        </a:xfrm>
        <a:prstGeom prst="rect">
          <a:avLst/>
        </a:prstGeom>
      </xdr:spPr>
    </xdr:pic>
    <xdr:clientData/>
  </xdr:twoCellAnchor>
  <xdr:twoCellAnchor>
    <xdr:from>
      <xdr:col>3</xdr:col>
      <xdr:colOff>851858</xdr:colOff>
      <xdr:row>116</xdr:row>
      <xdr:rowOff>53916</xdr:rowOff>
    </xdr:from>
    <xdr:to>
      <xdr:col>3</xdr:col>
      <xdr:colOff>1999129</xdr:colOff>
      <xdr:row>116</xdr:row>
      <xdr:rowOff>861832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C3ECCB4-2C92-4FD6-9D33-BAB492B0A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5179" y="77152501"/>
          <a:ext cx="1147271" cy="807916"/>
        </a:xfrm>
        <a:prstGeom prst="rect">
          <a:avLst/>
        </a:prstGeom>
      </xdr:spPr>
    </xdr:pic>
    <xdr:clientData/>
  </xdr:twoCellAnchor>
  <xdr:twoCellAnchor>
    <xdr:from>
      <xdr:col>3</xdr:col>
      <xdr:colOff>506802</xdr:colOff>
      <xdr:row>132</xdr:row>
      <xdr:rowOff>129396</xdr:rowOff>
    </xdr:from>
    <xdr:to>
      <xdr:col>3</xdr:col>
      <xdr:colOff>2328659</xdr:colOff>
      <xdr:row>133</xdr:row>
      <xdr:rowOff>578606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62137841-7557-47D7-9246-C6FC771238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97799" y="95056932"/>
          <a:ext cx="1821857" cy="1398115"/>
        </a:xfrm>
        <a:prstGeom prst="rect">
          <a:avLst/>
        </a:prstGeom>
      </xdr:spPr>
    </xdr:pic>
    <xdr:clientData/>
  </xdr:twoCellAnchor>
  <xdr:twoCellAnchor>
    <xdr:from>
      <xdr:col>3</xdr:col>
      <xdr:colOff>648820</xdr:colOff>
      <xdr:row>113</xdr:row>
      <xdr:rowOff>64700</xdr:rowOff>
    </xdr:from>
    <xdr:to>
      <xdr:col>3</xdr:col>
      <xdr:colOff>2203784</xdr:colOff>
      <xdr:row>113</xdr:row>
      <xdr:rowOff>765596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4612F82E-6EDC-4803-990F-FC6E78EBD8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52141" y="74435181"/>
          <a:ext cx="1554964" cy="700896"/>
        </a:xfrm>
        <a:prstGeom prst="rect">
          <a:avLst/>
        </a:prstGeom>
      </xdr:spPr>
    </xdr:pic>
    <xdr:clientData/>
  </xdr:twoCellAnchor>
  <xdr:twoCellAnchor>
    <xdr:from>
      <xdr:col>3</xdr:col>
      <xdr:colOff>474453</xdr:colOff>
      <xdr:row>114</xdr:row>
      <xdr:rowOff>102278</xdr:rowOff>
    </xdr:from>
    <xdr:to>
      <xdr:col>3</xdr:col>
      <xdr:colOff>2523226</xdr:colOff>
      <xdr:row>114</xdr:row>
      <xdr:rowOff>793898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631D870E-5500-43FA-B22A-930FE6588D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77774" y="75421664"/>
          <a:ext cx="2048773" cy="691620"/>
        </a:xfrm>
        <a:prstGeom prst="rect">
          <a:avLst/>
        </a:prstGeom>
      </xdr:spPr>
    </xdr:pic>
    <xdr:clientData/>
  </xdr:twoCellAnchor>
  <xdr:twoCellAnchor>
    <xdr:from>
      <xdr:col>3</xdr:col>
      <xdr:colOff>836688</xdr:colOff>
      <xdr:row>135</xdr:row>
      <xdr:rowOff>118614</xdr:rowOff>
    </xdr:from>
    <xdr:to>
      <xdr:col>3</xdr:col>
      <xdr:colOff>1681179</xdr:colOff>
      <xdr:row>135</xdr:row>
      <xdr:rowOff>924259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9A435D1F-A213-49C4-9193-3F5FC3C35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685" y="96931638"/>
          <a:ext cx="844491" cy="805645"/>
        </a:xfrm>
        <a:prstGeom prst="rect">
          <a:avLst/>
        </a:prstGeom>
      </xdr:spPr>
    </xdr:pic>
    <xdr:clientData/>
  </xdr:twoCellAnchor>
  <xdr:twoCellAnchor>
    <xdr:from>
      <xdr:col>3</xdr:col>
      <xdr:colOff>409755</xdr:colOff>
      <xdr:row>136</xdr:row>
      <xdr:rowOff>86264</xdr:rowOff>
    </xdr:from>
    <xdr:to>
      <xdr:col>3</xdr:col>
      <xdr:colOff>2135038</xdr:colOff>
      <xdr:row>136</xdr:row>
      <xdr:rowOff>865009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38E06D74-9BE6-468D-85E0-A8C2EC4B49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00752" y="99819945"/>
          <a:ext cx="1725283" cy="778745"/>
        </a:xfrm>
        <a:prstGeom prst="rect">
          <a:avLst/>
        </a:prstGeom>
      </xdr:spPr>
    </xdr:pic>
    <xdr:clientData/>
  </xdr:twoCellAnchor>
  <xdr:twoCellAnchor>
    <xdr:from>
      <xdr:col>3</xdr:col>
      <xdr:colOff>291142</xdr:colOff>
      <xdr:row>144</xdr:row>
      <xdr:rowOff>55576</xdr:rowOff>
    </xdr:from>
    <xdr:to>
      <xdr:col>3</xdr:col>
      <xdr:colOff>2620274</xdr:colOff>
      <xdr:row>145</xdr:row>
      <xdr:rowOff>1412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C3465D15-C892-44AD-BD1F-55E3B54D7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2139" y="110732482"/>
          <a:ext cx="2329132" cy="931711"/>
        </a:xfrm>
        <a:prstGeom prst="rect">
          <a:avLst/>
        </a:prstGeom>
      </xdr:spPr>
    </xdr:pic>
    <xdr:clientData/>
  </xdr:twoCellAnchor>
  <xdr:twoCellAnchor>
    <xdr:from>
      <xdr:col>3</xdr:col>
      <xdr:colOff>480936</xdr:colOff>
      <xdr:row>140</xdr:row>
      <xdr:rowOff>75481</xdr:rowOff>
    </xdr:from>
    <xdr:to>
      <xdr:col>3</xdr:col>
      <xdr:colOff>2330823</xdr:colOff>
      <xdr:row>141</xdr:row>
      <xdr:rowOff>529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16BF3301-683D-450F-8113-F664E5926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1933" y="106993734"/>
          <a:ext cx="1849887" cy="910925"/>
        </a:xfrm>
        <a:prstGeom prst="rect">
          <a:avLst/>
        </a:prstGeom>
      </xdr:spPr>
    </xdr:pic>
    <xdr:clientData/>
  </xdr:twoCellAnchor>
  <xdr:twoCellAnchor>
    <xdr:from>
      <xdr:col>3</xdr:col>
      <xdr:colOff>272743</xdr:colOff>
      <xdr:row>141</xdr:row>
      <xdr:rowOff>51213</xdr:rowOff>
    </xdr:from>
    <xdr:to>
      <xdr:col>3</xdr:col>
      <xdr:colOff>2501660</xdr:colOff>
      <xdr:row>141</xdr:row>
      <xdr:rowOff>899612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4124E01E-35B8-41BD-8647-B25D5D837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3740" y="107955343"/>
          <a:ext cx="2228917" cy="848399"/>
        </a:xfrm>
        <a:prstGeom prst="rect">
          <a:avLst/>
        </a:prstGeom>
      </xdr:spPr>
    </xdr:pic>
    <xdr:clientData/>
  </xdr:twoCellAnchor>
  <xdr:twoCellAnchor>
    <xdr:from>
      <xdr:col>3</xdr:col>
      <xdr:colOff>517584</xdr:colOff>
      <xdr:row>146</xdr:row>
      <xdr:rowOff>86265</xdr:rowOff>
    </xdr:from>
    <xdr:to>
      <xdr:col>3</xdr:col>
      <xdr:colOff>2511525</xdr:colOff>
      <xdr:row>146</xdr:row>
      <xdr:rowOff>905774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B2D33758-ED10-459A-BB78-D2981CDBA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8581" y="112734922"/>
          <a:ext cx="1993941" cy="819509"/>
        </a:xfrm>
        <a:prstGeom prst="rect">
          <a:avLst/>
        </a:prstGeom>
      </xdr:spPr>
    </xdr:pic>
    <xdr:clientData/>
  </xdr:twoCellAnchor>
  <xdr:twoCellAnchor>
    <xdr:from>
      <xdr:col>3</xdr:col>
      <xdr:colOff>700897</xdr:colOff>
      <xdr:row>154</xdr:row>
      <xdr:rowOff>66469</xdr:rowOff>
    </xdr:from>
    <xdr:to>
      <xdr:col>3</xdr:col>
      <xdr:colOff>2198730</xdr:colOff>
      <xdr:row>154</xdr:row>
      <xdr:rowOff>1187591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F17E97D9-D14B-476E-89BA-9F8C37882C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91894" y="120577488"/>
          <a:ext cx="1497833" cy="1121122"/>
        </a:xfrm>
        <a:prstGeom prst="rect">
          <a:avLst/>
        </a:prstGeom>
      </xdr:spPr>
    </xdr:pic>
    <xdr:clientData/>
  </xdr:twoCellAnchor>
  <xdr:twoCellAnchor>
    <xdr:from>
      <xdr:col>3</xdr:col>
      <xdr:colOff>1023860</xdr:colOff>
      <xdr:row>153</xdr:row>
      <xdr:rowOff>43132</xdr:rowOff>
    </xdr:from>
    <xdr:to>
      <xdr:col>3</xdr:col>
      <xdr:colOff>1612743</xdr:colOff>
      <xdr:row>153</xdr:row>
      <xdr:rowOff>753800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485A869A-C7FA-4D52-B797-92CC4CBE8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4857" y="117806022"/>
          <a:ext cx="588883" cy="710668"/>
        </a:xfrm>
        <a:prstGeom prst="rect">
          <a:avLst/>
        </a:prstGeom>
      </xdr:spPr>
    </xdr:pic>
    <xdr:clientData/>
  </xdr:twoCellAnchor>
  <xdr:twoCellAnchor>
    <xdr:from>
      <xdr:col>3</xdr:col>
      <xdr:colOff>1740867</xdr:colOff>
      <xdr:row>60</xdr:row>
      <xdr:rowOff>32875</xdr:rowOff>
    </xdr:from>
    <xdr:to>
      <xdr:col>3</xdr:col>
      <xdr:colOff>2620349</xdr:colOff>
      <xdr:row>60</xdr:row>
      <xdr:rowOff>920731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4CFEE835-9008-42BC-8867-3C2D605F9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44188" y="28198120"/>
          <a:ext cx="879482" cy="887856"/>
        </a:xfrm>
        <a:prstGeom prst="rect">
          <a:avLst/>
        </a:prstGeom>
      </xdr:spPr>
    </xdr:pic>
    <xdr:clientData/>
  </xdr:twoCellAnchor>
  <xdr:twoCellAnchor>
    <xdr:from>
      <xdr:col>3</xdr:col>
      <xdr:colOff>748584</xdr:colOff>
      <xdr:row>60</xdr:row>
      <xdr:rowOff>124428</xdr:rowOff>
    </xdr:from>
    <xdr:to>
      <xdr:col>3</xdr:col>
      <xdr:colOff>1621138</xdr:colOff>
      <xdr:row>60</xdr:row>
      <xdr:rowOff>857306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8B12D7B1-F149-4CF3-9A68-363980C337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51905" y="28289673"/>
          <a:ext cx="872554" cy="732878"/>
        </a:xfrm>
        <a:prstGeom prst="rect">
          <a:avLst/>
        </a:prstGeom>
      </xdr:spPr>
    </xdr:pic>
    <xdr:clientData/>
  </xdr:twoCellAnchor>
  <xdr:twoCellAnchor>
    <xdr:from>
      <xdr:col>3</xdr:col>
      <xdr:colOff>1100180</xdr:colOff>
      <xdr:row>66</xdr:row>
      <xdr:rowOff>62511</xdr:rowOff>
    </xdr:from>
    <xdr:to>
      <xdr:col>3</xdr:col>
      <xdr:colOff>2188616</xdr:colOff>
      <xdr:row>66</xdr:row>
      <xdr:rowOff>900336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DFEA602C-7F40-4525-ABEA-75DA4D4D59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03501" y="33759445"/>
          <a:ext cx="1088436" cy="837825"/>
        </a:xfrm>
        <a:prstGeom prst="rect">
          <a:avLst/>
        </a:prstGeom>
      </xdr:spPr>
    </xdr:pic>
    <xdr:clientData/>
  </xdr:twoCellAnchor>
  <xdr:twoCellAnchor>
    <xdr:from>
      <xdr:col>3</xdr:col>
      <xdr:colOff>1035169</xdr:colOff>
      <xdr:row>62</xdr:row>
      <xdr:rowOff>64698</xdr:rowOff>
    </xdr:from>
    <xdr:to>
      <xdr:col>3</xdr:col>
      <xdr:colOff>1915975</xdr:colOff>
      <xdr:row>62</xdr:row>
      <xdr:rowOff>797943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2F25CBA8-AD16-43DA-81CD-7560B67940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38490" y="30138538"/>
          <a:ext cx="880806" cy="733245"/>
        </a:xfrm>
        <a:prstGeom prst="rect">
          <a:avLst/>
        </a:prstGeom>
      </xdr:spPr>
    </xdr:pic>
    <xdr:clientData/>
  </xdr:twoCellAnchor>
  <xdr:twoCellAnchor>
    <xdr:from>
      <xdr:col>3</xdr:col>
      <xdr:colOff>1012641</xdr:colOff>
      <xdr:row>63</xdr:row>
      <xdr:rowOff>43131</xdr:rowOff>
    </xdr:from>
    <xdr:to>
      <xdr:col>3</xdr:col>
      <xdr:colOff>1864379</xdr:colOff>
      <xdr:row>64</xdr:row>
      <xdr:rowOff>4313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888D7CBF-9096-4931-9577-5C941AAC3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15962" y="31065876"/>
          <a:ext cx="851738" cy="823823"/>
        </a:xfrm>
        <a:prstGeom prst="rect">
          <a:avLst/>
        </a:prstGeom>
      </xdr:spPr>
    </xdr:pic>
    <xdr:clientData/>
  </xdr:twoCellAnchor>
  <xdr:twoCellAnchor editAs="oneCell">
    <xdr:from>
      <xdr:col>3</xdr:col>
      <xdr:colOff>714574</xdr:colOff>
      <xdr:row>64</xdr:row>
      <xdr:rowOff>107727</xdr:rowOff>
    </xdr:from>
    <xdr:to>
      <xdr:col>3</xdr:col>
      <xdr:colOff>2253810</xdr:colOff>
      <xdr:row>64</xdr:row>
      <xdr:rowOff>858263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710E2A58-713B-42EE-AE1B-ACED11BC02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5717895" y="31993113"/>
          <a:ext cx="1539236" cy="750536"/>
        </a:xfrm>
        <a:prstGeom prst="rect">
          <a:avLst/>
        </a:prstGeom>
      </xdr:spPr>
    </xdr:pic>
    <xdr:clientData/>
  </xdr:twoCellAnchor>
  <xdr:twoCellAnchor>
    <xdr:from>
      <xdr:col>3</xdr:col>
      <xdr:colOff>905774</xdr:colOff>
      <xdr:row>69</xdr:row>
      <xdr:rowOff>53915</xdr:rowOff>
    </xdr:from>
    <xdr:to>
      <xdr:col>3</xdr:col>
      <xdr:colOff>2089401</xdr:colOff>
      <xdr:row>69</xdr:row>
      <xdr:rowOff>900255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1B988FD6-8305-4EAE-A1E3-7731AF831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9095" y="36597566"/>
          <a:ext cx="1183627" cy="846340"/>
        </a:xfrm>
        <a:prstGeom prst="rect">
          <a:avLst/>
        </a:prstGeom>
      </xdr:spPr>
    </xdr:pic>
    <xdr:clientData/>
  </xdr:twoCellAnchor>
  <xdr:twoCellAnchor>
    <xdr:from>
      <xdr:col>3</xdr:col>
      <xdr:colOff>807359</xdr:colOff>
      <xdr:row>77</xdr:row>
      <xdr:rowOff>106136</xdr:rowOff>
    </xdr:from>
    <xdr:to>
      <xdr:col>3</xdr:col>
      <xdr:colOff>1431634</xdr:colOff>
      <xdr:row>77</xdr:row>
      <xdr:rowOff>896128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711099-C247-4279-9B65-960C38BA9C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10680" y="44747834"/>
          <a:ext cx="624275" cy="789992"/>
        </a:xfrm>
        <a:prstGeom prst="rect">
          <a:avLst/>
        </a:prstGeom>
      </xdr:spPr>
    </xdr:pic>
    <xdr:clientData/>
  </xdr:twoCellAnchor>
  <xdr:twoCellAnchor>
    <xdr:from>
      <xdr:col>3</xdr:col>
      <xdr:colOff>1460214</xdr:colOff>
      <xdr:row>77</xdr:row>
      <xdr:rowOff>111195</xdr:rowOff>
    </xdr:from>
    <xdr:to>
      <xdr:col>3</xdr:col>
      <xdr:colOff>2454700</xdr:colOff>
      <xdr:row>77</xdr:row>
      <xdr:rowOff>920214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9486E8A2-6BC4-4C63-9749-DF549575A1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63535" y="44752893"/>
          <a:ext cx="994486" cy="809019"/>
        </a:xfrm>
        <a:prstGeom prst="rect">
          <a:avLst/>
        </a:prstGeom>
      </xdr:spPr>
    </xdr:pic>
    <xdr:clientData/>
  </xdr:twoCellAnchor>
  <xdr:twoCellAnchor>
    <xdr:from>
      <xdr:col>3</xdr:col>
      <xdr:colOff>1183159</xdr:colOff>
      <xdr:row>77</xdr:row>
      <xdr:rowOff>0</xdr:rowOff>
    </xdr:from>
    <xdr:to>
      <xdr:col>3</xdr:col>
      <xdr:colOff>1771512</xdr:colOff>
      <xdr:row>77</xdr:row>
      <xdr:rowOff>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210B9783-B226-4C6D-8757-7B663087B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6480" y="44641698"/>
          <a:ext cx="588353" cy="0"/>
        </a:xfrm>
        <a:prstGeom prst="rect">
          <a:avLst/>
        </a:prstGeom>
      </xdr:spPr>
    </xdr:pic>
    <xdr:clientData/>
  </xdr:twoCellAnchor>
  <xdr:twoCellAnchor>
    <xdr:from>
      <xdr:col>3</xdr:col>
      <xdr:colOff>549932</xdr:colOff>
      <xdr:row>80</xdr:row>
      <xdr:rowOff>118613</xdr:rowOff>
    </xdr:from>
    <xdr:to>
      <xdr:col>3</xdr:col>
      <xdr:colOff>2270558</xdr:colOff>
      <xdr:row>80</xdr:row>
      <xdr:rowOff>988457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411F2528-EBD1-4298-A375-A58B32711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3253" y="48394188"/>
          <a:ext cx="1720626" cy="869844"/>
        </a:xfrm>
        <a:prstGeom prst="rect">
          <a:avLst/>
        </a:prstGeom>
      </xdr:spPr>
    </xdr:pic>
    <xdr:clientData/>
  </xdr:twoCellAnchor>
  <xdr:twoCellAnchor>
    <xdr:from>
      <xdr:col>3</xdr:col>
      <xdr:colOff>657764</xdr:colOff>
      <xdr:row>85</xdr:row>
      <xdr:rowOff>0</xdr:rowOff>
    </xdr:from>
    <xdr:to>
      <xdr:col>3</xdr:col>
      <xdr:colOff>2210518</xdr:colOff>
      <xdr:row>85</xdr:row>
      <xdr:rowOff>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49A48357-162F-448B-937D-B8A4417554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61085" y="52955406"/>
          <a:ext cx="1552754" cy="0"/>
        </a:xfrm>
        <a:prstGeom prst="rect">
          <a:avLst/>
        </a:prstGeom>
      </xdr:spPr>
    </xdr:pic>
    <xdr:clientData/>
  </xdr:twoCellAnchor>
  <xdr:twoCellAnchor>
    <xdr:from>
      <xdr:col>3</xdr:col>
      <xdr:colOff>1004435</xdr:colOff>
      <xdr:row>93</xdr:row>
      <xdr:rowOff>37791</xdr:rowOff>
    </xdr:from>
    <xdr:to>
      <xdr:col>3</xdr:col>
      <xdr:colOff>1876244</xdr:colOff>
      <xdr:row>93</xdr:row>
      <xdr:rowOff>918530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DE64AD91-E2F7-4575-84EE-AF5AC7266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7756" y="56788820"/>
          <a:ext cx="871809" cy="880739"/>
        </a:xfrm>
        <a:prstGeom prst="rect">
          <a:avLst/>
        </a:prstGeom>
      </xdr:spPr>
    </xdr:pic>
    <xdr:clientData/>
  </xdr:twoCellAnchor>
  <xdr:twoCellAnchor>
    <xdr:from>
      <xdr:col>3</xdr:col>
      <xdr:colOff>452888</xdr:colOff>
      <xdr:row>115</xdr:row>
      <xdr:rowOff>43133</xdr:rowOff>
    </xdr:from>
    <xdr:to>
      <xdr:col>3</xdr:col>
      <xdr:colOff>2544794</xdr:colOff>
      <xdr:row>115</xdr:row>
      <xdr:rowOff>956776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64DEBA-7AEA-433E-B76D-D73B56CA4E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56209" y="76160463"/>
          <a:ext cx="2091906" cy="913643"/>
        </a:xfrm>
        <a:prstGeom prst="rect">
          <a:avLst/>
        </a:prstGeom>
      </xdr:spPr>
    </xdr:pic>
    <xdr:clientData/>
  </xdr:twoCellAnchor>
  <xdr:twoCellAnchor>
    <xdr:from>
      <xdr:col>3</xdr:col>
      <xdr:colOff>397326</xdr:colOff>
      <xdr:row>128</xdr:row>
      <xdr:rowOff>44024</xdr:rowOff>
    </xdr:from>
    <xdr:to>
      <xdr:col>3</xdr:col>
      <xdr:colOff>2480094</xdr:colOff>
      <xdr:row>128</xdr:row>
      <xdr:rowOff>626817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23FA12C9-6466-4F29-9A4A-2A3325B56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8323" y="90658353"/>
          <a:ext cx="2082768" cy="582793"/>
        </a:xfrm>
        <a:prstGeom prst="rect">
          <a:avLst/>
        </a:prstGeom>
      </xdr:spPr>
    </xdr:pic>
    <xdr:clientData/>
  </xdr:twoCellAnchor>
  <xdr:twoCellAnchor>
    <xdr:from>
      <xdr:col>3</xdr:col>
      <xdr:colOff>970076</xdr:colOff>
      <xdr:row>137</xdr:row>
      <xdr:rowOff>68989</xdr:rowOff>
    </xdr:from>
    <xdr:to>
      <xdr:col>3</xdr:col>
      <xdr:colOff>1723848</xdr:colOff>
      <xdr:row>137</xdr:row>
      <xdr:rowOff>890717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9A12880E-36B7-4584-8DE7-3FBB6EED7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1073" y="102600095"/>
          <a:ext cx="753772" cy="821728"/>
        </a:xfrm>
        <a:prstGeom prst="rect">
          <a:avLst/>
        </a:prstGeom>
      </xdr:spPr>
    </xdr:pic>
    <xdr:clientData/>
  </xdr:twoCellAnchor>
  <xdr:twoCellAnchor>
    <xdr:from>
      <xdr:col>3</xdr:col>
      <xdr:colOff>754812</xdr:colOff>
      <xdr:row>142</xdr:row>
      <xdr:rowOff>76023</xdr:rowOff>
    </xdr:from>
    <xdr:to>
      <xdr:col>3</xdr:col>
      <xdr:colOff>1994859</xdr:colOff>
      <xdr:row>142</xdr:row>
      <xdr:rowOff>882628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7B6AA46-975D-4B4B-A333-6FF835655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5809" y="108966029"/>
          <a:ext cx="1240047" cy="806605"/>
        </a:xfrm>
        <a:prstGeom prst="rect">
          <a:avLst/>
        </a:prstGeom>
      </xdr:spPr>
    </xdr:pic>
    <xdr:clientData/>
  </xdr:twoCellAnchor>
  <xdr:twoCellAnchor>
    <xdr:from>
      <xdr:col>3</xdr:col>
      <xdr:colOff>754811</xdr:colOff>
      <xdr:row>152</xdr:row>
      <xdr:rowOff>97047</xdr:rowOff>
    </xdr:from>
    <xdr:to>
      <xdr:col>3</xdr:col>
      <xdr:colOff>2232085</xdr:colOff>
      <xdr:row>152</xdr:row>
      <xdr:rowOff>856617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D67E6C6-BF57-46B2-B991-5621F3709A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5745808" y="116923354"/>
          <a:ext cx="1477274" cy="759570"/>
        </a:xfrm>
        <a:prstGeom prst="rect">
          <a:avLst/>
        </a:prstGeom>
      </xdr:spPr>
    </xdr:pic>
    <xdr:clientData/>
  </xdr:twoCellAnchor>
  <xdr:twoCellAnchor>
    <xdr:from>
      <xdr:col>3</xdr:col>
      <xdr:colOff>1143000</xdr:colOff>
      <xdr:row>143</xdr:row>
      <xdr:rowOff>0</xdr:rowOff>
    </xdr:from>
    <xdr:to>
      <xdr:col>3</xdr:col>
      <xdr:colOff>1992702</xdr:colOff>
      <xdr:row>143</xdr:row>
      <xdr:rowOff>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B3067FDE-2047-4399-A6C8-ECD3BC852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33997" y="109826587"/>
          <a:ext cx="849702" cy="0"/>
        </a:xfrm>
        <a:prstGeom prst="rect">
          <a:avLst/>
        </a:prstGeom>
      </xdr:spPr>
    </xdr:pic>
    <xdr:clientData/>
  </xdr:twoCellAnchor>
  <xdr:twoCellAnchor>
    <xdr:from>
      <xdr:col>3</xdr:col>
      <xdr:colOff>1655091</xdr:colOff>
      <xdr:row>20</xdr:row>
      <xdr:rowOff>1393680</xdr:rowOff>
    </xdr:from>
    <xdr:to>
      <xdr:col>3</xdr:col>
      <xdr:colOff>2677937</xdr:colOff>
      <xdr:row>20</xdr:row>
      <xdr:rowOff>2418370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1867BD15-7A8F-4A97-A1E9-B414A184D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27141" y="11099655"/>
          <a:ext cx="1022846" cy="10246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2695857</xdr:colOff>
      <xdr:row>20</xdr:row>
      <xdr:rowOff>1325874</xdr:rowOff>
    </xdr:from>
    <xdr:to>
      <xdr:col>4</xdr:col>
      <xdr:colOff>712091</xdr:colOff>
      <xdr:row>20</xdr:row>
      <xdr:rowOff>2296690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904F84A2-4A5E-4B5E-AD84-7F49C08CF5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67907" y="11031849"/>
          <a:ext cx="873734" cy="9708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107830</xdr:colOff>
      <xdr:row>19</xdr:row>
      <xdr:rowOff>92977</xdr:rowOff>
    </xdr:from>
    <xdr:to>
      <xdr:col>3</xdr:col>
      <xdr:colOff>1768415</xdr:colOff>
      <xdr:row>19</xdr:row>
      <xdr:rowOff>2434109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19E9737-AB5D-EBBC-8F84-DB78BE0742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60705" y="8694052"/>
          <a:ext cx="1660585" cy="2341132"/>
        </a:xfrm>
        <a:prstGeom prst="rect">
          <a:avLst/>
        </a:prstGeom>
      </xdr:spPr>
    </xdr:pic>
    <xdr:clientData/>
  </xdr:twoCellAnchor>
  <xdr:twoCellAnchor editAs="oneCell">
    <xdr:from>
      <xdr:col>3</xdr:col>
      <xdr:colOff>221231</xdr:colOff>
      <xdr:row>20</xdr:row>
      <xdr:rowOff>147187</xdr:rowOff>
    </xdr:from>
    <xdr:to>
      <xdr:col>3</xdr:col>
      <xdr:colOff>1752421</xdr:colOff>
      <xdr:row>20</xdr:row>
      <xdr:rowOff>2400839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F441CB4-2D3F-045A-74AB-0BCD061CF0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93281" y="9853162"/>
          <a:ext cx="1531190" cy="2253652"/>
        </a:xfrm>
        <a:prstGeom prst="rect">
          <a:avLst/>
        </a:prstGeom>
      </xdr:spPr>
    </xdr:pic>
    <xdr:clientData/>
  </xdr:twoCellAnchor>
  <xdr:twoCellAnchor>
    <xdr:from>
      <xdr:col>3</xdr:col>
      <xdr:colOff>981255</xdr:colOff>
      <xdr:row>72</xdr:row>
      <xdr:rowOff>86264</xdr:rowOff>
    </xdr:from>
    <xdr:to>
      <xdr:col>3</xdr:col>
      <xdr:colOff>2048772</xdr:colOff>
      <xdr:row>72</xdr:row>
      <xdr:rowOff>880089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AC7CCE69-6963-44BB-ACFF-8927B28EF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84576" y="38775735"/>
          <a:ext cx="1067517" cy="793825"/>
        </a:xfrm>
        <a:prstGeom prst="rect">
          <a:avLst/>
        </a:prstGeom>
      </xdr:spPr>
    </xdr:pic>
    <xdr:clientData/>
  </xdr:twoCellAnchor>
  <xdr:twoCellAnchor>
    <xdr:from>
      <xdr:col>3</xdr:col>
      <xdr:colOff>996076</xdr:colOff>
      <xdr:row>160</xdr:row>
      <xdr:rowOff>89386</xdr:rowOff>
    </xdr:from>
    <xdr:to>
      <xdr:col>3</xdr:col>
      <xdr:colOff>1870536</xdr:colOff>
      <xdr:row>160</xdr:row>
      <xdr:rowOff>963846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420C2E43-3637-4B03-93F6-035FCBE9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073" y="121845073"/>
          <a:ext cx="874460" cy="874460"/>
        </a:xfrm>
        <a:prstGeom prst="rect">
          <a:avLst/>
        </a:prstGeom>
      </xdr:spPr>
    </xdr:pic>
    <xdr:clientData/>
  </xdr:twoCellAnchor>
  <xdr:twoCellAnchor>
    <xdr:from>
      <xdr:col>3</xdr:col>
      <xdr:colOff>884206</xdr:colOff>
      <xdr:row>74</xdr:row>
      <xdr:rowOff>47920</xdr:rowOff>
    </xdr:from>
    <xdr:to>
      <xdr:col>3</xdr:col>
      <xdr:colOff>1485285</xdr:colOff>
      <xdr:row>74</xdr:row>
      <xdr:rowOff>897257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3A8DA221-C36A-4C2A-91C1-CFD39EF5C9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87527" y="42791806"/>
          <a:ext cx="601079" cy="849337"/>
        </a:xfrm>
        <a:prstGeom prst="rect">
          <a:avLst/>
        </a:prstGeom>
      </xdr:spPr>
    </xdr:pic>
    <xdr:clientData/>
  </xdr:twoCellAnchor>
  <xdr:twoCellAnchor>
    <xdr:from>
      <xdr:col>3</xdr:col>
      <xdr:colOff>1527639</xdr:colOff>
      <xdr:row>74</xdr:row>
      <xdr:rowOff>21566</xdr:rowOff>
    </xdr:from>
    <xdr:to>
      <xdr:col>3</xdr:col>
      <xdr:colOff>2202673</xdr:colOff>
      <xdr:row>74</xdr:row>
      <xdr:rowOff>897232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558A36D0-2525-4CF6-A64D-05A72AAC1C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30960" y="42765452"/>
          <a:ext cx="675034" cy="875666"/>
        </a:xfrm>
        <a:prstGeom prst="rect">
          <a:avLst/>
        </a:prstGeom>
      </xdr:spPr>
    </xdr:pic>
    <xdr:clientData/>
  </xdr:twoCellAnchor>
  <xdr:twoCellAnchor>
    <xdr:from>
      <xdr:col>3</xdr:col>
      <xdr:colOff>776378</xdr:colOff>
      <xdr:row>85</xdr:row>
      <xdr:rowOff>32349</xdr:rowOff>
    </xdr:from>
    <xdr:to>
      <xdr:col>3</xdr:col>
      <xdr:colOff>2329132</xdr:colOff>
      <xdr:row>85</xdr:row>
      <xdr:rowOff>902700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242D9994-2839-4A7A-9FB3-9B4B9B68EA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79699" y="52502519"/>
          <a:ext cx="1552754" cy="870351"/>
        </a:xfrm>
        <a:prstGeom prst="rect">
          <a:avLst/>
        </a:prstGeom>
      </xdr:spPr>
    </xdr:pic>
    <xdr:clientData/>
  </xdr:twoCellAnchor>
  <xdr:twoCellAnchor>
    <xdr:from>
      <xdr:col>3</xdr:col>
      <xdr:colOff>406674</xdr:colOff>
      <xdr:row>129</xdr:row>
      <xdr:rowOff>135558</xdr:rowOff>
    </xdr:from>
    <xdr:to>
      <xdr:col>3</xdr:col>
      <xdr:colOff>2334678</xdr:colOff>
      <xdr:row>129</xdr:row>
      <xdr:rowOff>650108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DAC24389-2473-4A28-971A-253B6BACE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97671" y="91403029"/>
          <a:ext cx="1928004" cy="514550"/>
        </a:xfrm>
        <a:prstGeom prst="rect">
          <a:avLst/>
        </a:prstGeom>
      </xdr:spPr>
    </xdr:pic>
    <xdr:clientData/>
  </xdr:twoCellAnchor>
  <xdr:twoCellAnchor>
    <xdr:from>
      <xdr:col>3</xdr:col>
      <xdr:colOff>357354</xdr:colOff>
      <xdr:row>126</xdr:row>
      <xdr:rowOff>91608</xdr:rowOff>
    </xdr:from>
    <xdr:to>
      <xdr:col>3</xdr:col>
      <xdr:colOff>2378426</xdr:colOff>
      <xdr:row>126</xdr:row>
      <xdr:rowOff>942744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7A956790-B3D0-435D-82D9-53FC1122A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8351" y="84014304"/>
          <a:ext cx="2021072" cy="851136"/>
        </a:xfrm>
        <a:prstGeom prst="rect">
          <a:avLst/>
        </a:prstGeom>
      </xdr:spPr>
    </xdr:pic>
    <xdr:clientData/>
  </xdr:twoCellAnchor>
  <xdr:twoCellAnchor>
    <xdr:from>
      <xdr:col>3</xdr:col>
      <xdr:colOff>383703</xdr:colOff>
      <xdr:row>139</xdr:row>
      <xdr:rowOff>83184</xdr:rowOff>
    </xdr:from>
    <xdr:to>
      <xdr:col>3</xdr:col>
      <xdr:colOff>2302554</xdr:colOff>
      <xdr:row>139</xdr:row>
      <xdr:rowOff>902693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7F6D7140-F772-4498-8E2D-8B45CF30B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74700" y="106446883"/>
          <a:ext cx="1918851" cy="819509"/>
        </a:xfrm>
        <a:prstGeom prst="rect">
          <a:avLst/>
        </a:prstGeom>
      </xdr:spPr>
    </xdr:pic>
    <xdr:clientData/>
  </xdr:twoCellAnchor>
  <xdr:twoCellAnchor>
    <xdr:from>
      <xdr:col>3</xdr:col>
      <xdr:colOff>317732</xdr:colOff>
      <xdr:row>147</xdr:row>
      <xdr:rowOff>33341</xdr:rowOff>
    </xdr:from>
    <xdr:to>
      <xdr:col>3</xdr:col>
      <xdr:colOff>1355579</xdr:colOff>
      <xdr:row>147</xdr:row>
      <xdr:rowOff>930122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573C63F-1157-4C97-BDD5-C0B24D28E3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08729" y="114074548"/>
          <a:ext cx="1037847" cy="896781"/>
        </a:xfrm>
        <a:prstGeom prst="rect">
          <a:avLst/>
        </a:prstGeom>
      </xdr:spPr>
    </xdr:pic>
    <xdr:clientData/>
  </xdr:twoCellAnchor>
  <xdr:twoCellAnchor>
    <xdr:from>
      <xdr:col>3</xdr:col>
      <xdr:colOff>1466490</xdr:colOff>
      <xdr:row>147</xdr:row>
      <xdr:rowOff>96877</xdr:rowOff>
    </xdr:from>
    <xdr:to>
      <xdr:col>3</xdr:col>
      <xdr:colOff>2563275</xdr:colOff>
      <xdr:row>147</xdr:row>
      <xdr:rowOff>932522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487E7E30-99EA-4885-826C-758CFB0242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57487" y="114138084"/>
          <a:ext cx="1096785" cy="835645"/>
        </a:xfrm>
        <a:prstGeom prst="rect">
          <a:avLst/>
        </a:prstGeom>
      </xdr:spPr>
    </xdr:pic>
    <xdr:clientData/>
  </xdr:twoCellAnchor>
  <xdr:twoCellAnchor>
    <xdr:from>
      <xdr:col>3</xdr:col>
      <xdr:colOff>764054</xdr:colOff>
      <xdr:row>165</xdr:row>
      <xdr:rowOff>86264</xdr:rowOff>
    </xdr:from>
    <xdr:to>
      <xdr:col>3</xdr:col>
      <xdr:colOff>2100377</xdr:colOff>
      <xdr:row>165</xdr:row>
      <xdr:rowOff>791623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75ECA096-C931-4ADB-9061-34BBF50A90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55051" y="130776453"/>
          <a:ext cx="1336323" cy="705359"/>
        </a:xfrm>
        <a:prstGeom prst="rect">
          <a:avLst/>
        </a:prstGeom>
      </xdr:spPr>
    </xdr:pic>
    <xdr:clientData/>
  </xdr:twoCellAnchor>
  <xdr:twoCellAnchor>
    <xdr:from>
      <xdr:col>3</xdr:col>
      <xdr:colOff>1010523</xdr:colOff>
      <xdr:row>143</xdr:row>
      <xdr:rowOff>49293</xdr:rowOff>
    </xdr:from>
    <xdr:to>
      <xdr:col>3</xdr:col>
      <xdr:colOff>1860225</xdr:colOff>
      <xdr:row>143</xdr:row>
      <xdr:rowOff>815724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A2DEA901-82BC-45A4-A751-E677BD7D8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8674" y="110282554"/>
          <a:ext cx="849702" cy="766431"/>
        </a:xfrm>
        <a:prstGeom prst="rect">
          <a:avLst/>
        </a:prstGeom>
      </xdr:spPr>
    </xdr:pic>
    <xdr:clientData/>
  </xdr:twoCellAnchor>
  <xdr:twoCellAnchor>
    <xdr:from>
      <xdr:col>3</xdr:col>
      <xdr:colOff>1183159</xdr:colOff>
      <xdr:row>76</xdr:row>
      <xdr:rowOff>57141</xdr:rowOff>
    </xdr:from>
    <xdr:to>
      <xdr:col>3</xdr:col>
      <xdr:colOff>1771512</xdr:colOff>
      <xdr:row>76</xdr:row>
      <xdr:rowOff>915605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2FF749F0-6BA9-4EFF-BD02-E763A0CAC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6480" y="43033941"/>
          <a:ext cx="588353" cy="858464"/>
        </a:xfrm>
        <a:prstGeom prst="rect">
          <a:avLst/>
        </a:prstGeom>
      </xdr:spPr>
    </xdr:pic>
    <xdr:clientData/>
  </xdr:twoCellAnchor>
  <xdr:twoCellAnchor>
    <xdr:from>
      <xdr:col>3</xdr:col>
      <xdr:colOff>1417688</xdr:colOff>
      <xdr:row>131</xdr:row>
      <xdr:rowOff>49294</xdr:rowOff>
    </xdr:from>
    <xdr:to>
      <xdr:col>3</xdr:col>
      <xdr:colOff>2217788</xdr:colOff>
      <xdr:row>131</xdr:row>
      <xdr:rowOff>877332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1437E7-9A12-4603-BCBD-15ACEE61B0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08685" y="93966307"/>
          <a:ext cx="800100" cy="828038"/>
        </a:xfrm>
        <a:prstGeom prst="rect">
          <a:avLst/>
        </a:prstGeom>
      </xdr:spPr>
    </xdr:pic>
    <xdr:clientData/>
  </xdr:twoCellAnchor>
  <xdr:twoCellAnchor>
    <xdr:from>
      <xdr:col>3</xdr:col>
      <xdr:colOff>431321</xdr:colOff>
      <xdr:row>131</xdr:row>
      <xdr:rowOff>72998</xdr:rowOff>
    </xdr:from>
    <xdr:to>
      <xdr:col>3</xdr:col>
      <xdr:colOff>1341488</xdr:colOff>
      <xdr:row>131</xdr:row>
      <xdr:rowOff>894266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CF64504-6067-4872-B676-D9631AB70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22318" y="93990011"/>
          <a:ext cx="910167" cy="821268"/>
        </a:xfrm>
        <a:prstGeom prst="rect">
          <a:avLst/>
        </a:prstGeom>
      </xdr:spPr>
    </xdr:pic>
    <xdr:clientData/>
  </xdr:twoCellAnchor>
  <xdr:twoCellAnchor editAs="oneCell">
    <xdr:from>
      <xdr:col>3</xdr:col>
      <xdr:colOff>1133758</xdr:colOff>
      <xdr:row>117</xdr:row>
      <xdr:rowOff>60898</xdr:rowOff>
    </xdr:from>
    <xdr:to>
      <xdr:col>3</xdr:col>
      <xdr:colOff>1725283</xdr:colOff>
      <xdr:row>117</xdr:row>
      <xdr:rowOff>714759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34DAFF44-EB9C-5B4D-FCAE-157FD63578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01909" y="78511981"/>
          <a:ext cx="591525" cy="653861"/>
        </a:xfrm>
        <a:prstGeom prst="rect">
          <a:avLst/>
        </a:prstGeom>
      </xdr:spPr>
    </xdr:pic>
    <xdr:clientData/>
  </xdr:twoCellAnchor>
  <xdr:twoCellAnchor>
    <xdr:from>
      <xdr:col>3</xdr:col>
      <xdr:colOff>1001486</xdr:colOff>
      <xdr:row>118</xdr:row>
      <xdr:rowOff>65314</xdr:rowOff>
    </xdr:from>
    <xdr:to>
      <xdr:col>3</xdr:col>
      <xdr:colOff>1861458</xdr:colOff>
      <xdr:row>118</xdr:row>
      <xdr:rowOff>846164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B94023-A1D1-454C-BD78-6806F877E4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email">
          <a:extLst>
            <a:ext uri="{BEBA8EAE-BF5A-486C-A8C5-ECC9F3942E4B}">
              <a14:imgProps xmlns:a14="http://schemas.microsoft.com/office/drawing/2010/main">
                <a14:imgLayer r:embed="rId8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00" y="79563685"/>
          <a:ext cx="859972" cy="780850"/>
        </a:xfrm>
        <a:prstGeom prst="rect">
          <a:avLst/>
        </a:prstGeom>
      </xdr:spPr>
    </xdr:pic>
    <xdr:clientData/>
  </xdr:twoCellAnchor>
  <xdr:twoCellAnchor>
    <xdr:from>
      <xdr:col>3</xdr:col>
      <xdr:colOff>1012371</xdr:colOff>
      <xdr:row>75</xdr:row>
      <xdr:rowOff>119743</xdr:rowOff>
    </xdr:from>
    <xdr:to>
      <xdr:col>3</xdr:col>
      <xdr:colOff>2096891</xdr:colOff>
      <xdr:row>75</xdr:row>
      <xdr:rowOff>928833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1EEBB37-5047-436C-A11D-17BBF940DC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63885" y="42628457"/>
          <a:ext cx="1084520" cy="809090"/>
        </a:xfrm>
        <a:prstGeom prst="rect">
          <a:avLst/>
        </a:prstGeom>
      </xdr:spPr>
    </xdr:pic>
    <xdr:clientData/>
  </xdr:twoCellAnchor>
  <xdr:oneCellAnchor>
    <xdr:from>
      <xdr:col>3</xdr:col>
      <xdr:colOff>637421</xdr:colOff>
      <xdr:row>57</xdr:row>
      <xdr:rowOff>100390</xdr:rowOff>
    </xdr:from>
    <xdr:ext cx="1762142" cy="787401"/>
    <xdr:pic>
      <xdr:nvPicPr>
        <xdr:cNvPr id="114" name="Picture 113">
          <a:extLst>
            <a:ext uri="{FF2B5EF4-FFF2-40B4-BE49-F238E27FC236}">
              <a16:creationId xmlns:a16="http://schemas.microsoft.com/office/drawing/2014/main" id="{2B9A089C-E3E1-4DC5-9565-3EAAD2511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2192" y="28729819"/>
          <a:ext cx="1762142" cy="787401"/>
        </a:xfrm>
        <a:prstGeom prst="rect">
          <a:avLst/>
        </a:prstGeom>
      </xdr:spPr>
    </xdr:pic>
    <xdr:clientData/>
  </xdr:oneCellAnchor>
  <xdr:twoCellAnchor>
    <xdr:from>
      <xdr:col>3</xdr:col>
      <xdr:colOff>544286</xdr:colOff>
      <xdr:row>109</xdr:row>
      <xdr:rowOff>71611</xdr:rowOff>
    </xdr:from>
    <xdr:to>
      <xdr:col>3</xdr:col>
      <xdr:colOff>2357504</xdr:colOff>
      <xdr:row>109</xdr:row>
      <xdr:rowOff>925286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695AE60-14EC-06EB-CC4B-868DDC9E2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9057" y="85589782"/>
          <a:ext cx="1813218" cy="853675"/>
        </a:xfrm>
        <a:prstGeom prst="rect">
          <a:avLst/>
        </a:prstGeom>
      </xdr:spPr>
    </xdr:pic>
    <xdr:clientData/>
  </xdr:twoCellAnchor>
  <xdr:twoCellAnchor>
    <xdr:from>
      <xdr:col>3</xdr:col>
      <xdr:colOff>522514</xdr:colOff>
      <xdr:row>122</xdr:row>
      <xdr:rowOff>43543</xdr:rowOff>
    </xdr:from>
    <xdr:to>
      <xdr:col>3</xdr:col>
      <xdr:colOff>2278795</xdr:colOff>
      <xdr:row>122</xdr:row>
      <xdr:rowOff>903515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C29C4248-8D39-4C1E-85A5-14D5AB1AB1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97285" y="24318686"/>
          <a:ext cx="1756281" cy="859972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88</xdr:row>
      <xdr:rowOff>97087</xdr:rowOff>
    </xdr:from>
    <xdr:to>
      <xdr:col>3</xdr:col>
      <xdr:colOff>2505075</xdr:colOff>
      <xdr:row>88</xdr:row>
      <xdr:rowOff>864340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D8D8B99-85AB-49C1-8C61-669A738CA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29125" y="66410137"/>
          <a:ext cx="2028825" cy="767253"/>
        </a:xfrm>
        <a:prstGeom prst="rect">
          <a:avLst/>
        </a:prstGeom>
      </xdr:spPr>
    </xdr:pic>
    <xdr:clientData/>
  </xdr:twoCellAnchor>
  <xdr:twoCellAnchor>
    <xdr:from>
      <xdr:col>3</xdr:col>
      <xdr:colOff>977763</xdr:colOff>
      <xdr:row>159</xdr:row>
      <xdr:rowOff>114977</xdr:rowOff>
    </xdr:from>
    <xdr:to>
      <xdr:col>3</xdr:col>
      <xdr:colOff>1754066</xdr:colOff>
      <xdr:row>159</xdr:row>
      <xdr:rowOff>891280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7E9E74AA-F55C-4CF7-9E94-8D0E35770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9813" y="129235877"/>
          <a:ext cx="776303" cy="776303"/>
        </a:xfrm>
        <a:prstGeom prst="rect">
          <a:avLst/>
        </a:prstGeom>
      </xdr:spPr>
    </xdr:pic>
    <xdr:clientData/>
  </xdr:twoCellAnchor>
  <xdr:twoCellAnchor>
    <xdr:from>
      <xdr:col>3</xdr:col>
      <xdr:colOff>933450</xdr:colOff>
      <xdr:row>158</xdr:row>
      <xdr:rowOff>66675</xdr:rowOff>
    </xdr:from>
    <xdr:to>
      <xdr:col>3</xdr:col>
      <xdr:colOff>1753400</xdr:colOff>
      <xdr:row>158</xdr:row>
      <xdr:rowOff>886625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7E92B016-90F6-4AAF-9C86-AF71CDF98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0" y="128168400"/>
          <a:ext cx="819950" cy="819950"/>
        </a:xfrm>
        <a:prstGeom prst="rect">
          <a:avLst/>
        </a:prstGeom>
      </xdr:spPr>
    </xdr:pic>
    <xdr:clientData/>
  </xdr:twoCellAnchor>
  <xdr:twoCellAnchor>
    <xdr:from>
      <xdr:col>3</xdr:col>
      <xdr:colOff>1139826</xdr:colOff>
      <xdr:row>82</xdr:row>
      <xdr:rowOff>73026</xdr:rowOff>
    </xdr:from>
    <xdr:to>
      <xdr:col>3</xdr:col>
      <xdr:colOff>1768476</xdr:colOff>
      <xdr:row>82</xdr:row>
      <xdr:rowOff>901210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62085CB8-746E-4156-BE7E-465DB6855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1876" y="26514426"/>
          <a:ext cx="628650" cy="828184"/>
        </a:xfrm>
        <a:prstGeom prst="rect">
          <a:avLst/>
        </a:prstGeom>
      </xdr:spPr>
    </xdr:pic>
    <xdr:clientData/>
  </xdr:twoCellAnchor>
  <xdr:twoCellAnchor>
    <xdr:from>
      <xdr:col>3</xdr:col>
      <xdr:colOff>913775</xdr:colOff>
      <xdr:row>123</xdr:row>
      <xdr:rowOff>45621</xdr:rowOff>
    </xdr:from>
    <xdr:to>
      <xdr:col>3</xdr:col>
      <xdr:colOff>1825625</xdr:colOff>
      <xdr:row>123</xdr:row>
      <xdr:rowOff>904875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3F94B507-2D83-4E50-99A2-EF8357F11F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85825" y="27429996"/>
          <a:ext cx="911850" cy="859254"/>
        </a:xfrm>
        <a:prstGeom prst="rect">
          <a:avLst/>
        </a:prstGeom>
      </xdr:spPr>
    </xdr:pic>
    <xdr:clientData/>
  </xdr:twoCellAnchor>
  <xdr:twoCellAnchor>
    <xdr:from>
      <xdr:col>3</xdr:col>
      <xdr:colOff>543074</xdr:colOff>
      <xdr:row>124</xdr:row>
      <xdr:rowOff>50800</xdr:rowOff>
    </xdr:from>
    <xdr:to>
      <xdr:col>3</xdr:col>
      <xdr:colOff>2016899</xdr:colOff>
      <xdr:row>124</xdr:row>
      <xdr:rowOff>899686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A081A6A9-AA26-410C-8B24-BC395CD7FC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15124" y="28378150"/>
          <a:ext cx="1473825" cy="848886"/>
        </a:xfrm>
        <a:prstGeom prst="rect">
          <a:avLst/>
        </a:prstGeom>
      </xdr:spPr>
    </xdr:pic>
    <xdr:clientData/>
  </xdr:twoCellAnchor>
  <xdr:twoCellAnchor>
    <xdr:from>
      <xdr:col>3</xdr:col>
      <xdr:colOff>421500</xdr:colOff>
      <xdr:row>92</xdr:row>
      <xdr:rowOff>68254</xdr:rowOff>
    </xdr:from>
    <xdr:to>
      <xdr:col>3</xdr:col>
      <xdr:colOff>2162176</xdr:colOff>
      <xdr:row>92</xdr:row>
      <xdr:rowOff>869949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58735266-4FF7-4420-B474-8A9BD1DC2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93550" y="31167379"/>
          <a:ext cx="1740676" cy="801695"/>
        </a:xfrm>
        <a:prstGeom prst="rect">
          <a:avLst/>
        </a:prstGeom>
      </xdr:spPr>
    </xdr:pic>
    <xdr:clientData/>
  </xdr:twoCellAnchor>
  <xdr:twoCellAnchor>
    <xdr:from>
      <xdr:col>3</xdr:col>
      <xdr:colOff>937549</xdr:colOff>
      <xdr:row>91</xdr:row>
      <xdr:rowOff>50935</xdr:rowOff>
    </xdr:from>
    <xdr:to>
      <xdr:col>3</xdr:col>
      <xdr:colOff>1739900</xdr:colOff>
      <xdr:row>91</xdr:row>
      <xdr:rowOff>887374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9414B4D8-7E2F-42D3-9889-78C79A072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9599" y="30207085"/>
          <a:ext cx="802351" cy="836439"/>
        </a:xfrm>
        <a:prstGeom prst="rect">
          <a:avLst/>
        </a:prstGeom>
      </xdr:spPr>
    </xdr:pic>
    <xdr:clientData/>
  </xdr:twoCellAnchor>
  <xdr:twoCellAnchor>
    <xdr:from>
      <xdr:col>3</xdr:col>
      <xdr:colOff>840674</xdr:colOff>
      <xdr:row>130</xdr:row>
      <xdr:rowOff>19755</xdr:rowOff>
    </xdr:from>
    <xdr:to>
      <xdr:col>3</xdr:col>
      <xdr:colOff>1627245</xdr:colOff>
      <xdr:row>130</xdr:row>
      <xdr:rowOff>860425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41FC9272-1447-4250-AA0F-33ABDE9AF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2724" y="32061855"/>
          <a:ext cx="786571" cy="840670"/>
        </a:xfrm>
        <a:prstGeom prst="rect">
          <a:avLst/>
        </a:prstGeom>
      </xdr:spPr>
    </xdr:pic>
    <xdr:clientData/>
  </xdr:twoCellAnchor>
  <xdr:twoCellAnchor>
    <xdr:from>
      <xdr:col>3</xdr:col>
      <xdr:colOff>511175</xdr:colOff>
      <xdr:row>138</xdr:row>
      <xdr:rowOff>67999</xdr:rowOff>
    </xdr:from>
    <xdr:to>
      <xdr:col>3</xdr:col>
      <xdr:colOff>2320925</xdr:colOff>
      <xdr:row>138</xdr:row>
      <xdr:rowOff>886720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9E68873C-7121-490B-A279-B443AFDD2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83225" y="33996049"/>
          <a:ext cx="1809750" cy="818721"/>
        </a:xfrm>
        <a:prstGeom prst="rect">
          <a:avLst/>
        </a:prstGeom>
      </xdr:spPr>
    </xdr:pic>
    <xdr:clientData/>
  </xdr:twoCellAnchor>
  <xdr:twoCellAnchor>
    <xdr:from>
      <xdr:col>3</xdr:col>
      <xdr:colOff>547724</xdr:colOff>
      <xdr:row>100</xdr:row>
      <xdr:rowOff>170561</xdr:rowOff>
    </xdr:from>
    <xdr:to>
      <xdr:col>3</xdr:col>
      <xdr:colOff>2383000</xdr:colOff>
      <xdr:row>100</xdr:row>
      <xdr:rowOff>892174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FBDE80F8-DB4C-4EA9-829B-B60222F2E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9774" y="35041586"/>
          <a:ext cx="1835276" cy="721613"/>
        </a:xfrm>
        <a:prstGeom prst="rect">
          <a:avLst/>
        </a:prstGeom>
      </xdr:spPr>
    </xdr:pic>
    <xdr:clientData/>
  </xdr:twoCellAnchor>
  <xdr:twoCellAnchor>
    <xdr:from>
      <xdr:col>3</xdr:col>
      <xdr:colOff>488949</xdr:colOff>
      <xdr:row>101</xdr:row>
      <xdr:rowOff>76588</xdr:rowOff>
    </xdr:from>
    <xdr:to>
      <xdr:col>3</xdr:col>
      <xdr:colOff>2390367</xdr:colOff>
      <xdr:row>101</xdr:row>
      <xdr:rowOff>892175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105FF752-9052-4EE1-BB0F-8AA1D4CC8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0999" y="35890588"/>
          <a:ext cx="1901418" cy="815587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103</xdr:row>
      <xdr:rowOff>34525</xdr:rowOff>
    </xdr:from>
    <xdr:to>
      <xdr:col>3</xdr:col>
      <xdr:colOff>2638425</xdr:colOff>
      <xdr:row>103</xdr:row>
      <xdr:rowOff>1136250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F3CD276A-FD2B-D1A8-28A5-E3D3ED9EF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91125" y="83016325"/>
          <a:ext cx="2419350" cy="1101725"/>
        </a:xfrm>
        <a:prstGeom prst="rect">
          <a:avLst/>
        </a:prstGeom>
      </xdr:spPr>
    </xdr:pic>
    <xdr:clientData/>
  </xdr:twoCellAnchor>
  <xdr:twoCellAnchor>
    <xdr:from>
      <xdr:col>3</xdr:col>
      <xdr:colOff>937399</xdr:colOff>
      <xdr:row>157</xdr:row>
      <xdr:rowOff>80390</xdr:rowOff>
    </xdr:from>
    <xdr:to>
      <xdr:col>3</xdr:col>
      <xdr:colOff>2168525</xdr:colOff>
      <xdr:row>157</xdr:row>
      <xdr:rowOff>888316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EEE28074-88C3-4F59-8512-54AA7DB6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9449" y="36837365"/>
          <a:ext cx="1231126" cy="807926"/>
        </a:xfrm>
        <a:prstGeom prst="rect">
          <a:avLst/>
        </a:prstGeom>
      </xdr:spPr>
    </xdr:pic>
    <xdr:clientData/>
  </xdr:twoCellAnchor>
  <xdr:twoCellAnchor>
    <xdr:from>
      <xdr:col>3</xdr:col>
      <xdr:colOff>703224</xdr:colOff>
      <xdr:row>164</xdr:row>
      <xdr:rowOff>87835</xdr:rowOff>
    </xdr:from>
    <xdr:to>
      <xdr:col>3</xdr:col>
      <xdr:colOff>2355850</xdr:colOff>
      <xdr:row>164</xdr:row>
      <xdr:rowOff>897202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AC2976C4-FF53-4DDF-8383-D3FB0994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5274" y="37787785"/>
          <a:ext cx="1652626" cy="809367"/>
        </a:xfrm>
        <a:prstGeom prst="rect">
          <a:avLst/>
        </a:prstGeom>
      </xdr:spPr>
    </xdr:pic>
    <xdr:clientData/>
  </xdr:twoCellAnchor>
  <xdr:twoCellAnchor>
    <xdr:from>
      <xdr:col>3</xdr:col>
      <xdr:colOff>612307</xdr:colOff>
      <xdr:row>50</xdr:row>
      <xdr:rowOff>70673</xdr:rowOff>
    </xdr:from>
    <xdr:to>
      <xdr:col>3</xdr:col>
      <xdr:colOff>1592558</xdr:colOff>
      <xdr:row>50</xdr:row>
      <xdr:rowOff>1050924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B29E8D29-2785-48D7-A1A0-F9D825FD0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BEBA8EAE-BF5A-486C-A8C5-ECC9F3942E4B}">
              <a14:imgProps xmlns:a14="http://schemas.microsoft.com/office/drawing/2010/main">
                <a14:imgLayer r:embed="rId106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64467" y="16727993"/>
          <a:ext cx="980251" cy="980251"/>
        </a:xfrm>
        <a:prstGeom prst="rect">
          <a:avLst/>
        </a:prstGeom>
      </xdr:spPr>
    </xdr:pic>
    <xdr:clientData/>
  </xdr:twoCellAnchor>
  <xdr:twoCellAnchor>
    <xdr:from>
      <xdr:col>3</xdr:col>
      <xdr:colOff>555037</xdr:colOff>
      <xdr:row>51</xdr:row>
      <xdr:rowOff>42330</xdr:rowOff>
    </xdr:from>
    <xdr:to>
      <xdr:col>3</xdr:col>
      <xdr:colOff>1575741</xdr:colOff>
      <xdr:row>51</xdr:row>
      <xdr:rowOff>1063034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4B4C0700-4DEC-4C30-A768-A3388F2DC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BEBA8EAE-BF5A-486C-A8C5-ECC9F3942E4B}">
              <a14:imgProps xmlns:a14="http://schemas.microsoft.com/office/drawing/2010/main">
                <a14:imgLayer r:embed="rId108">
                  <a14:imgEffect>
                    <a14:sharpenSoften amount="25000"/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7197" y="17781690"/>
          <a:ext cx="1020704" cy="1020704"/>
        </a:xfrm>
        <a:prstGeom prst="rect">
          <a:avLst/>
        </a:prstGeom>
      </xdr:spPr>
    </xdr:pic>
    <xdr:clientData/>
  </xdr:twoCellAnchor>
  <xdr:twoCellAnchor>
    <xdr:from>
      <xdr:col>3</xdr:col>
      <xdr:colOff>545630</xdr:colOff>
      <xdr:row>52</xdr:row>
      <xdr:rowOff>56445</xdr:rowOff>
    </xdr:from>
    <xdr:to>
      <xdr:col>3</xdr:col>
      <xdr:colOff>1556926</xdr:colOff>
      <xdr:row>52</xdr:row>
      <xdr:rowOff>1067741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DB82C2A0-47BA-4D3D-ADD0-8461BADF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BEBA8EAE-BF5A-486C-A8C5-ECC9F3942E4B}">
              <a14:imgProps xmlns:a14="http://schemas.microsoft.com/office/drawing/2010/main">
                <a14:imgLayer r:embed="rId110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7790" y="18877845"/>
          <a:ext cx="1011296" cy="1011296"/>
        </a:xfrm>
        <a:prstGeom prst="rect">
          <a:avLst/>
        </a:prstGeom>
      </xdr:spPr>
    </xdr:pic>
    <xdr:clientData/>
  </xdr:twoCellAnchor>
  <xdr:twoCellAnchor>
    <xdr:from>
      <xdr:col>3</xdr:col>
      <xdr:colOff>531517</xdr:colOff>
      <xdr:row>53</xdr:row>
      <xdr:rowOff>112889</xdr:rowOff>
    </xdr:from>
    <xdr:to>
      <xdr:col>3</xdr:col>
      <xdr:colOff>1542252</xdr:colOff>
      <xdr:row>53</xdr:row>
      <xdr:rowOff>1001889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6BBF87C8-CFB1-4D87-A3B7-CC1A3D733E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3677" y="20016329"/>
          <a:ext cx="1010735" cy="889000"/>
        </a:xfrm>
        <a:prstGeom prst="rect">
          <a:avLst/>
        </a:prstGeom>
      </xdr:spPr>
    </xdr:pic>
    <xdr:clientData/>
  </xdr:twoCellAnchor>
  <xdr:twoCellAnchor>
    <xdr:from>
      <xdr:col>3</xdr:col>
      <xdr:colOff>476251</xdr:colOff>
      <xdr:row>54</xdr:row>
      <xdr:rowOff>115541</xdr:rowOff>
    </xdr:from>
    <xdr:to>
      <xdr:col>3</xdr:col>
      <xdr:colOff>1733551</xdr:colOff>
      <xdr:row>54</xdr:row>
      <xdr:rowOff>1200150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272816DD-77C2-4389-BA70-D6BBA249B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29126" y="40873016"/>
          <a:ext cx="1257300" cy="1084609"/>
        </a:xfrm>
        <a:prstGeom prst="rect">
          <a:avLst/>
        </a:prstGeom>
      </xdr:spPr>
    </xdr:pic>
    <xdr:clientData/>
  </xdr:twoCellAnchor>
  <xdr:twoCellAnchor>
    <xdr:from>
      <xdr:col>3</xdr:col>
      <xdr:colOff>647700</xdr:colOff>
      <xdr:row>71</xdr:row>
      <xdr:rowOff>180975</xdr:rowOff>
    </xdr:from>
    <xdr:to>
      <xdr:col>3</xdr:col>
      <xdr:colOff>2190750</xdr:colOff>
      <xdr:row>71</xdr:row>
      <xdr:rowOff>838424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5983697-DEEE-45E2-8ABA-814F1986D1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00575" y="56502300"/>
          <a:ext cx="1543050" cy="657449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84</xdr:row>
      <xdr:rowOff>95250</xdr:rowOff>
    </xdr:from>
    <xdr:to>
      <xdr:col>3</xdr:col>
      <xdr:colOff>2209799</xdr:colOff>
      <xdr:row>84</xdr:row>
      <xdr:rowOff>1204616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37DF990-9721-4044-AF59-DC1733084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62475" y="66970275"/>
          <a:ext cx="1600199" cy="1109366"/>
        </a:xfrm>
        <a:prstGeom prst="rect">
          <a:avLst/>
        </a:prstGeom>
      </xdr:spPr>
    </xdr:pic>
    <xdr:clientData/>
  </xdr:twoCellAnchor>
  <xdr:oneCellAnchor>
    <xdr:from>
      <xdr:col>3</xdr:col>
      <xdr:colOff>805544</xdr:colOff>
      <xdr:row>97</xdr:row>
      <xdr:rowOff>66614</xdr:rowOff>
    </xdr:from>
    <xdr:ext cx="1426027" cy="803445"/>
    <xdr:pic>
      <xdr:nvPicPr>
        <xdr:cNvPr id="28" name="Picture 27">
          <a:extLst>
            <a:ext uri="{FF2B5EF4-FFF2-40B4-BE49-F238E27FC236}">
              <a16:creationId xmlns:a16="http://schemas.microsoft.com/office/drawing/2014/main" id="{D24B3935-E12B-4C04-AE62-42D0ED30A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7594" y="32546864"/>
          <a:ext cx="1426027" cy="803445"/>
        </a:xfrm>
        <a:prstGeom prst="rect">
          <a:avLst/>
        </a:prstGeom>
      </xdr:spPr>
    </xdr:pic>
    <xdr:clientData/>
  </xdr:oneCellAnchor>
  <xdr:twoCellAnchor editAs="oneCell">
    <xdr:from>
      <xdr:col>5</xdr:col>
      <xdr:colOff>47625</xdr:colOff>
      <xdr:row>168</xdr:row>
      <xdr:rowOff>47625</xdr:rowOff>
    </xdr:from>
    <xdr:to>
      <xdr:col>6</xdr:col>
      <xdr:colOff>695325</xdr:colOff>
      <xdr:row>172</xdr:row>
      <xdr:rowOff>314325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4203CA4F-03BC-3974-AD29-F28253950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7625" y="144989550"/>
          <a:ext cx="1657350" cy="2209800"/>
        </a:xfrm>
        <a:prstGeom prst="rect">
          <a:avLst/>
        </a:prstGeom>
      </xdr:spPr>
    </xdr:pic>
    <xdr:clientData/>
  </xdr:twoCellAnchor>
  <xdr:twoCellAnchor>
    <xdr:from>
      <xdr:col>3</xdr:col>
      <xdr:colOff>133349</xdr:colOff>
      <xdr:row>30</xdr:row>
      <xdr:rowOff>81969</xdr:rowOff>
    </xdr:from>
    <xdr:to>
      <xdr:col>3</xdr:col>
      <xdr:colOff>1209674</xdr:colOff>
      <xdr:row>30</xdr:row>
      <xdr:rowOff>896637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3CAB18DE-3DD0-546C-DE86-2B0A2BFB1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63" b="13123"/>
        <a:stretch>
          <a:fillRect/>
        </a:stretch>
      </xdr:blipFill>
      <xdr:spPr>
        <a:xfrm>
          <a:off x="5105399" y="141328194"/>
          <a:ext cx="1076325" cy="814668"/>
        </a:xfrm>
        <a:prstGeom prst="rect">
          <a:avLst/>
        </a:prstGeom>
      </xdr:spPr>
    </xdr:pic>
    <xdr:clientData/>
  </xdr:twoCellAnchor>
  <xdr:twoCellAnchor>
    <xdr:from>
      <xdr:col>3</xdr:col>
      <xdr:colOff>1261681</xdr:colOff>
      <xdr:row>30</xdr:row>
      <xdr:rowOff>76725</xdr:rowOff>
    </xdr:from>
    <xdr:to>
      <xdr:col>3</xdr:col>
      <xdr:colOff>2657475</xdr:colOff>
      <xdr:row>30</xdr:row>
      <xdr:rowOff>877989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ED559BE6-6B86-DC2E-5D12-21412E82F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3731" y="141322950"/>
          <a:ext cx="1395794" cy="801264"/>
        </a:xfrm>
        <a:prstGeom prst="rect">
          <a:avLst/>
        </a:prstGeom>
      </xdr:spPr>
    </xdr:pic>
    <xdr:clientData/>
  </xdr:twoCellAnchor>
  <xdr:twoCellAnchor>
    <xdr:from>
      <xdr:col>0</xdr:col>
      <xdr:colOff>666750</xdr:colOff>
      <xdr:row>15</xdr:row>
      <xdr:rowOff>238125</xdr:rowOff>
    </xdr:from>
    <xdr:to>
      <xdr:col>3</xdr:col>
      <xdr:colOff>1658408</xdr:colOff>
      <xdr:row>15</xdr:row>
      <xdr:rowOff>1990725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73FE7BC-2E20-400F-A01A-B7F21013EA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50" y="5715000"/>
          <a:ext cx="4944533" cy="1752600"/>
        </a:xfrm>
        <a:prstGeom prst="rect">
          <a:avLst/>
        </a:prstGeom>
      </xdr:spPr>
    </xdr:pic>
    <xdr:clientData/>
  </xdr:twoCellAnchor>
  <xdr:twoCellAnchor editAs="oneCell">
    <xdr:from>
      <xdr:col>3</xdr:col>
      <xdr:colOff>2209800</xdr:colOff>
      <xdr:row>15</xdr:row>
      <xdr:rowOff>6319</xdr:rowOff>
    </xdr:from>
    <xdr:to>
      <xdr:col>6</xdr:col>
      <xdr:colOff>748966</xdr:colOff>
      <xdr:row>15</xdr:row>
      <xdr:rowOff>2105024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8AD754E-E2C4-4A5C-B58E-28E6F9B39A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18" r="11950" b="16843"/>
        <a:stretch/>
      </xdr:blipFill>
      <xdr:spPr>
        <a:xfrm>
          <a:off x="6162675" y="5483194"/>
          <a:ext cx="3215941" cy="2098705"/>
        </a:xfrm>
        <a:prstGeom prst="rect">
          <a:avLst/>
        </a:prstGeom>
      </xdr:spPr>
    </xdr:pic>
    <xdr:clientData/>
  </xdr:twoCellAnchor>
  <xdr:twoCellAnchor>
    <xdr:from>
      <xdr:col>3</xdr:col>
      <xdr:colOff>133349</xdr:colOff>
      <xdr:row>47</xdr:row>
      <xdr:rowOff>81969</xdr:rowOff>
    </xdr:from>
    <xdr:to>
      <xdr:col>3</xdr:col>
      <xdr:colOff>1209674</xdr:colOff>
      <xdr:row>47</xdr:row>
      <xdr:rowOff>896637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BC7C131-55C4-4E14-860E-1C5E9257C9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63" b="13123"/>
        <a:stretch>
          <a:fillRect/>
        </a:stretch>
      </xdr:blipFill>
      <xdr:spPr>
        <a:xfrm>
          <a:off x="5109209" y="37503789"/>
          <a:ext cx="1076325" cy="814668"/>
        </a:xfrm>
        <a:prstGeom prst="rect">
          <a:avLst/>
        </a:prstGeom>
      </xdr:spPr>
    </xdr:pic>
    <xdr:clientData/>
  </xdr:twoCellAnchor>
  <xdr:twoCellAnchor editAs="oneCell">
    <xdr:from>
      <xdr:col>3</xdr:col>
      <xdr:colOff>1533525</xdr:colOff>
      <xdr:row>47</xdr:row>
      <xdr:rowOff>97596</xdr:rowOff>
    </xdr:from>
    <xdr:to>
      <xdr:col>3</xdr:col>
      <xdr:colOff>2562225</xdr:colOff>
      <xdr:row>47</xdr:row>
      <xdr:rowOff>857251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E244B1D-12D4-45A0-AACF-AACC57B6B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6509385" y="37519416"/>
          <a:ext cx="1028700" cy="759655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19</xdr:row>
      <xdr:rowOff>123825</xdr:rowOff>
    </xdr:from>
    <xdr:to>
      <xdr:col>3</xdr:col>
      <xdr:colOff>1657350</xdr:colOff>
      <xdr:row>19</xdr:row>
      <xdr:rowOff>699294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149C66A-3A39-293F-8B20-C1BAA08AD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724900"/>
          <a:ext cx="1381125" cy="575469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276224</xdr:colOff>
      <xdr:row>20</xdr:row>
      <xdr:rowOff>114300</xdr:rowOff>
    </xdr:from>
    <xdr:to>
      <xdr:col>3</xdr:col>
      <xdr:colOff>1619249</xdr:colOff>
      <xdr:row>20</xdr:row>
      <xdr:rowOff>673894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66ECAEA-EABB-4B7A-8248-CC7482E2B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099" y="11191875"/>
          <a:ext cx="1343025" cy="559594"/>
        </a:xfrm>
        <a:prstGeom prst="rect">
          <a:avLst/>
        </a:prstGeom>
      </xdr:spPr>
    </xdr:pic>
    <xdr:clientData/>
  </xdr:twoCellAnchor>
  <xdr:twoCellAnchor>
    <xdr:from>
      <xdr:col>3</xdr:col>
      <xdr:colOff>402442</xdr:colOff>
      <xdr:row>65</xdr:row>
      <xdr:rowOff>57635</xdr:rowOff>
    </xdr:from>
    <xdr:to>
      <xdr:col>3</xdr:col>
      <xdr:colOff>2402803</xdr:colOff>
      <xdr:row>65</xdr:row>
      <xdr:rowOff>906490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324624E-4294-4162-8181-FBA4E21269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78302" y="40321715"/>
          <a:ext cx="2000361" cy="848855"/>
        </a:xfrm>
        <a:prstGeom prst="rect">
          <a:avLst/>
        </a:prstGeom>
      </xdr:spPr>
    </xdr:pic>
    <xdr:clientData/>
  </xdr:twoCellAnchor>
  <xdr:twoCellAnchor>
    <xdr:from>
      <xdr:col>3</xdr:col>
      <xdr:colOff>1117029</xdr:colOff>
      <xdr:row>68</xdr:row>
      <xdr:rowOff>12033</xdr:rowOff>
    </xdr:from>
    <xdr:to>
      <xdr:col>3</xdr:col>
      <xdr:colOff>2181946</xdr:colOff>
      <xdr:row>68</xdr:row>
      <xdr:rowOff>905164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1E2568B-CD6D-4C81-98EF-271666B8E4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92889" y="43125993"/>
          <a:ext cx="1064917" cy="893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</xdr:colOff>
      <xdr:row>0</xdr:row>
      <xdr:rowOff>12700</xdr:rowOff>
    </xdr:from>
    <xdr:to>
      <xdr:col>6</xdr:col>
      <xdr:colOff>390523</xdr:colOff>
      <xdr:row>4</xdr:row>
      <xdr:rowOff>107592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9668B0-AD6F-49A0-B200-E11EE99C4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2050" y="12700"/>
          <a:ext cx="1730374" cy="96484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88D2F-BF66-497B-9DC6-409909875C6A}">
  <sheetPr filterMode="1">
    <pageSetUpPr fitToPage="1"/>
  </sheetPr>
  <dimension ref="A1:P177"/>
  <sheetViews>
    <sheetView showZeros="0" tabSelected="1" zoomScale="80" zoomScaleNormal="80" workbookViewId="0">
      <selection activeCell="A8" sqref="A8:B8"/>
    </sheetView>
  </sheetViews>
  <sheetFormatPr defaultColWidth="9.109375" defaultRowHeight="19.2" customHeight="1" x14ac:dyDescent="0.25"/>
  <cols>
    <col min="1" max="1" width="43.6640625" style="5" customWidth="1"/>
    <col min="2" max="2" width="14.88671875" style="5" hidden="1" customWidth="1"/>
    <col min="3" max="3" width="14" style="1" customWidth="1"/>
    <col min="4" max="4" width="41.6640625" style="2" customWidth="1"/>
    <col min="5" max="5" width="11.77734375" style="4" customWidth="1"/>
    <col min="6" max="6" width="14.77734375" style="6" customWidth="1"/>
    <col min="7" max="7" width="13.77734375" style="4" customWidth="1"/>
    <col min="8" max="8" width="16.21875" style="31" customWidth="1"/>
    <col min="9" max="9" width="13.109375" style="6" hidden="1" customWidth="1"/>
    <col min="10" max="12" width="11.88671875" style="32" hidden="1" customWidth="1"/>
    <col min="13" max="15" width="9.109375" style="2" customWidth="1"/>
    <col min="16" max="16384" width="9.109375" style="2"/>
  </cols>
  <sheetData>
    <row r="1" spans="1:15" ht="54.3" customHeight="1" x14ac:dyDescent="0.75">
      <c r="C1" s="216" t="s">
        <v>102</v>
      </c>
      <c r="D1" s="216"/>
      <c r="E1" s="216"/>
      <c r="F1" s="216"/>
      <c r="G1" s="216"/>
      <c r="H1" s="216"/>
      <c r="I1" s="216"/>
      <c r="J1" s="6"/>
      <c r="K1" s="2"/>
      <c r="L1" s="2"/>
    </row>
    <row r="2" spans="1:15" ht="22.65" customHeight="1" x14ac:dyDescent="0.25">
      <c r="C2" s="230" t="s">
        <v>89</v>
      </c>
      <c r="D2" s="230"/>
      <c r="E2" s="63"/>
      <c r="F2" s="217" t="s">
        <v>90</v>
      </c>
      <c r="G2" s="217"/>
      <c r="H2" s="217"/>
      <c r="I2" s="217"/>
      <c r="J2" s="217"/>
      <c r="K2" s="2"/>
      <c r="L2" s="2"/>
      <c r="N2" s="64"/>
    </row>
    <row r="3" spans="1:15" ht="17.7" customHeight="1" x14ac:dyDescent="0.25">
      <c r="C3" s="209" t="s">
        <v>91</v>
      </c>
      <c r="D3" s="209"/>
      <c r="E3" s="96"/>
      <c r="F3" s="218" t="s">
        <v>92</v>
      </c>
      <c r="G3" s="218"/>
      <c r="H3" s="218"/>
      <c r="I3" s="218"/>
      <c r="J3" s="218"/>
      <c r="K3" s="2"/>
      <c r="L3" s="2"/>
      <c r="N3" s="153"/>
    </row>
    <row r="4" spans="1:15" ht="17.7" customHeight="1" x14ac:dyDescent="0.25">
      <c r="C4" s="209" t="s">
        <v>93</v>
      </c>
      <c r="D4" s="209"/>
      <c r="E4" s="96"/>
      <c r="F4" s="208" t="s">
        <v>104</v>
      </c>
      <c r="G4" s="208"/>
      <c r="H4" s="208"/>
      <c r="I4" s="120"/>
      <c r="J4" s="120"/>
      <c r="K4" s="2"/>
      <c r="L4" s="2"/>
      <c r="N4" s="153"/>
    </row>
    <row r="5" spans="1:15" ht="17.7" customHeight="1" x14ac:dyDescent="0.25">
      <c r="C5" s="209" t="s">
        <v>94</v>
      </c>
      <c r="D5" s="209"/>
      <c r="E5" s="96"/>
      <c r="F5" s="218" t="s">
        <v>231</v>
      </c>
      <c r="G5" s="218"/>
      <c r="H5" s="218"/>
      <c r="I5" s="218"/>
      <c r="J5" s="218"/>
      <c r="K5" s="2"/>
      <c r="L5" s="2"/>
      <c r="N5" s="153"/>
    </row>
    <row r="6" spans="1:15" ht="34.950000000000003" customHeight="1" x14ac:dyDescent="0.25">
      <c r="A6" s="231" t="s">
        <v>302</v>
      </c>
      <c r="B6" s="231"/>
      <c r="C6" s="232"/>
      <c r="D6" s="232"/>
      <c r="E6" s="232"/>
      <c r="F6" s="232"/>
      <c r="G6" s="232"/>
      <c r="H6" s="232"/>
      <c r="I6" s="232"/>
      <c r="J6" s="6"/>
      <c r="K6" s="2"/>
      <c r="L6" s="2"/>
    </row>
    <row r="7" spans="1:15" s="36" customFormat="1" ht="22.95" customHeight="1" x14ac:dyDescent="0.25">
      <c r="A7" s="219" t="s">
        <v>17</v>
      </c>
      <c r="B7" s="220"/>
      <c r="C7" s="97"/>
      <c r="D7" s="34"/>
      <c r="E7" s="210" t="s">
        <v>18</v>
      </c>
      <c r="F7" s="210"/>
      <c r="G7" s="210"/>
      <c r="H7" s="210"/>
      <c r="I7" s="2"/>
      <c r="J7" s="32"/>
      <c r="K7" s="32"/>
      <c r="L7" s="32"/>
    </row>
    <row r="8" spans="1:15" s="36" customFormat="1" ht="22.95" customHeight="1" x14ac:dyDescent="0.35">
      <c r="A8" s="229"/>
      <c r="B8" s="229"/>
      <c r="C8" s="98"/>
      <c r="D8" s="60" t="s">
        <v>19</v>
      </c>
      <c r="E8" s="211"/>
      <c r="F8" s="212"/>
      <c r="G8" s="212"/>
      <c r="H8" s="213"/>
      <c r="I8" s="3"/>
      <c r="J8" s="33"/>
      <c r="K8" s="33"/>
      <c r="L8" s="33"/>
      <c r="O8" s="36" t="s">
        <v>278</v>
      </c>
    </row>
    <row r="9" spans="1:15" s="36" customFormat="1" ht="22.95" customHeight="1" x14ac:dyDescent="0.25">
      <c r="A9" s="219" t="s">
        <v>20</v>
      </c>
      <c r="B9" s="220"/>
      <c r="C9" s="147"/>
      <c r="D9" s="60" t="s">
        <v>21</v>
      </c>
      <c r="E9" s="221"/>
      <c r="F9" s="222"/>
      <c r="G9" s="222"/>
      <c r="H9" s="223"/>
      <c r="I9" s="2"/>
      <c r="J9" s="32"/>
      <c r="K9" s="32"/>
      <c r="L9" s="32"/>
    </row>
    <row r="10" spans="1:15" s="36" customFormat="1" ht="22.95" customHeight="1" x14ac:dyDescent="0.25">
      <c r="A10" s="229"/>
      <c r="B10" s="229"/>
      <c r="C10" s="148"/>
      <c r="D10" s="60" t="s">
        <v>22</v>
      </c>
      <c r="E10" s="35"/>
      <c r="F10" s="34" t="s">
        <v>23</v>
      </c>
      <c r="G10" s="227"/>
      <c r="H10" s="228"/>
      <c r="I10" s="2"/>
      <c r="J10" s="32"/>
      <c r="K10" s="32"/>
      <c r="L10" s="32"/>
    </row>
    <row r="11" spans="1:15" s="36" customFormat="1" ht="22.95" customHeight="1" x14ac:dyDescent="0.25">
      <c r="A11" s="219" t="s">
        <v>24</v>
      </c>
      <c r="B11" s="220"/>
      <c r="C11" s="107" t="s">
        <v>47</v>
      </c>
      <c r="D11" s="60" t="s">
        <v>25</v>
      </c>
      <c r="E11" s="224"/>
      <c r="F11" s="225"/>
      <c r="G11" s="225"/>
      <c r="H11" s="226"/>
      <c r="I11" s="2"/>
      <c r="J11" s="32"/>
      <c r="K11" s="32"/>
      <c r="L11" s="32"/>
    </row>
    <row r="12" spans="1:15" s="36" customFormat="1" ht="22.95" customHeight="1" x14ac:dyDescent="0.25">
      <c r="A12" s="190"/>
      <c r="B12" s="191"/>
      <c r="C12" s="106"/>
      <c r="D12" s="60" t="s">
        <v>48</v>
      </c>
      <c r="E12" s="186"/>
      <c r="F12" s="187"/>
      <c r="G12" s="187"/>
      <c r="H12" s="188"/>
      <c r="I12" s="61"/>
      <c r="J12" s="32"/>
      <c r="K12" s="32"/>
      <c r="L12" s="32"/>
    </row>
    <row r="13" spans="1:15" ht="40.049999999999997" customHeight="1" x14ac:dyDescent="0.25">
      <c r="A13" s="214" t="s">
        <v>431</v>
      </c>
      <c r="B13" s="193"/>
      <c r="C13" s="193"/>
      <c r="D13" s="193"/>
      <c r="E13" s="193"/>
      <c r="F13" s="193"/>
      <c r="G13" s="193"/>
      <c r="H13" s="215"/>
      <c r="I13" s="122"/>
      <c r="J13" s="119"/>
      <c r="K13" s="2"/>
      <c r="L13" s="2"/>
    </row>
    <row r="14" spans="1:15" ht="40.049999999999997" customHeight="1" x14ac:dyDescent="0.25">
      <c r="A14" s="203" t="s">
        <v>453</v>
      </c>
      <c r="B14" s="193"/>
      <c r="C14" s="204"/>
      <c r="D14" s="204"/>
      <c r="E14" s="204"/>
      <c r="F14" s="204"/>
      <c r="G14" s="204"/>
      <c r="H14" s="205"/>
      <c r="I14" s="122"/>
      <c r="J14" s="119"/>
      <c r="K14" s="2"/>
      <c r="L14" s="2"/>
    </row>
    <row r="15" spans="1:15" s="36" customFormat="1" ht="53.4" customHeight="1" x14ac:dyDescent="0.25">
      <c r="A15" s="192" t="s">
        <v>272</v>
      </c>
      <c r="B15" s="193"/>
      <c r="C15" s="194"/>
      <c r="D15" s="194"/>
      <c r="E15" s="194"/>
      <c r="F15" s="194"/>
      <c r="G15" s="194"/>
      <c r="H15" s="195"/>
      <c r="I15" s="121"/>
      <c r="J15" s="32"/>
      <c r="K15" s="32"/>
      <c r="L15" s="32"/>
    </row>
    <row r="16" spans="1:15" s="36" customFormat="1" ht="169.8" customHeight="1" x14ac:dyDescent="0.25">
      <c r="A16" s="200"/>
      <c r="B16" s="193"/>
      <c r="C16" s="201"/>
      <c r="D16" s="201"/>
      <c r="E16" s="201"/>
      <c r="F16" s="201"/>
      <c r="G16" s="201"/>
      <c r="H16" s="202"/>
      <c r="I16" s="121"/>
      <c r="J16" s="32"/>
      <c r="K16" s="32"/>
      <c r="L16" s="32"/>
    </row>
    <row r="17" spans="1:13" s="36" customFormat="1" ht="21.75" customHeight="1" x14ac:dyDescent="0.25">
      <c r="A17" s="189" t="s">
        <v>301</v>
      </c>
      <c r="B17" s="189"/>
      <c r="C17" s="189"/>
      <c r="D17" s="189"/>
      <c r="E17" s="189"/>
      <c r="F17" s="189"/>
      <c r="G17" s="189"/>
      <c r="H17" s="189"/>
      <c r="I17" s="6"/>
      <c r="J17" s="32"/>
      <c r="K17" s="32"/>
      <c r="L17" s="32"/>
    </row>
    <row r="18" spans="1:13" s="55" customFormat="1" ht="36.75" customHeight="1" x14ac:dyDescent="0.25">
      <c r="A18" s="37" t="s">
        <v>0</v>
      </c>
      <c r="B18" s="37" t="s">
        <v>3</v>
      </c>
      <c r="C18" s="37" t="s">
        <v>66</v>
      </c>
      <c r="D18" s="38" t="s">
        <v>6</v>
      </c>
      <c r="E18" s="39"/>
      <c r="F18" s="87" t="s">
        <v>55</v>
      </c>
      <c r="G18" s="39" t="s">
        <v>56</v>
      </c>
      <c r="H18" s="45" t="s">
        <v>57</v>
      </c>
      <c r="I18" s="59" t="s">
        <v>39</v>
      </c>
      <c r="J18" s="32"/>
      <c r="K18" s="32"/>
      <c r="L18" s="32"/>
    </row>
    <row r="19" spans="1:13" ht="19.05" customHeight="1" x14ac:dyDescent="0.25">
      <c r="A19" s="22" t="s">
        <v>59</v>
      </c>
      <c r="B19" s="84"/>
      <c r="C19" s="84"/>
      <c r="D19" s="75"/>
      <c r="E19" s="76"/>
      <c r="F19" s="46"/>
      <c r="G19" s="41"/>
      <c r="H19" s="46"/>
      <c r="I19" s="7" t="s">
        <v>39</v>
      </c>
      <c r="J19" s="32" t="s">
        <v>41</v>
      </c>
      <c r="K19" s="32" t="s">
        <v>42</v>
      </c>
      <c r="L19" s="32" t="s">
        <v>43</v>
      </c>
    </row>
    <row r="20" spans="1:13" s="58" customFormat="1" ht="195" customHeight="1" x14ac:dyDescent="0.25">
      <c r="A20" s="154" t="s">
        <v>359</v>
      </c>
      <c r="B20" s="128">
        <v>734173930269</v>
      </c>
      <c r="C20" s="91" t="s">
        <v>246</v>
      </c>
      <c r="D20" s="67"/>
      <c r="E20" s="73"/>
      <c r="F20" s="70">
        <v>528</v>
      </c>
      <c r="G20" s="44">
        <v>1096.8</v>
      </c>
      <c r="H20" s="48"/>
      <c r="I20" s="56" t="s">
        <v>39</v>
      </c>
      <c r="J20" s="57"/>
      <c r="K20" s="57">
        <v>122</v>
      </c>
      <c r="L20" s="57">
        <f>K20*H20</f>
        <v>0</v>
      </c>
    </row>
    <row r="21" spans="1:13" s="58" customFormat="1" ht="201.75" customHeight="1" x14ac:dyDescent="0.25">
      <c r="A21" s="66" t="s">
        <v>358</v>
      </c>
      <c r="B21" s="129">
        <v>734173930276</v>
      </c>
      <c r="C21" s="91" t="s">
        <v>247</v>
      </c>
      <c r="D21" s="71"/>
      <c r="E21" s="74"/>
      <c r="F21" s="70">
        <v>384</v>
      </c>
      <c r="G21" s="44">
        <v>1056.4000000000001</v>
      </c>
      <c r="H21" s="48"/>
      <c r="I21" s="56" t="s">
        <v>39</v>
      </c>
      <c r="J21" s="57"/>
      <c r="K21" s="57">
        <v>245</v>
      </c>
      <c r="L21" s="57">
        <f>K21*H21</f>
        <v>0</v>
      </c>
    </row>
    <row r="22" spans="1:13" s="58" customFormat="1" ht="195" customHeight="1" x14ac:dyDescent="0.25">
      <c r="A22" s="66" t="s">
        <v>360</v>
      </c>
      <c r="B22" s="158">
        <v>734173931716</v>
      </c>
      <c r="C22" s="91" t="s">
        <v>361</v>
      </c>
      <c r="D22" s="196" t="e" vm="1">
        <v>#VALUE!</v>
      </c>
      <c r="E22" s="197"/>
      <c r="F22" s="70">
        <v>398</v>
      </c>
      <c r="G22" s="44">
        <v>1098.5999999999999</v>
      </c>
      <c r="H22" s="48"/>
      <c r="I22" s="56" t="s">
        <v>39</v>
      </c>
      <c r="J22" s="57"/>
      <c r="K22" s="57">
        <v>146</v>
      </c>
      <c r="L22" s="57">
        <f t="shared" ref="L22" si="0">K22*H22</f>
        <v>0</v>
      </c>
    </row>
    <row r="23" spans="1:13" s="58" customFormat="1" ht="225" customHeight="1" x14ac:dyDescent="0.3">
      <c r="A23" s="154" t="s">
        <v>443</v>
      </c>
      <c r="B23" s="130">
        <v>734173915631</v>
      </c>
      <c r="C23" s="91" t="s">
        <v>385</v>
      </c>
      <c r="D23" s="198" t="e" vm="2">
        <v>#VALUE!</v>
      </c>
      <c r="E23" s="199"/>
      <c r="F23" s="70">
        <v>150</v>
      </c>
      <c r="G23" s="44">
        <v>1432</v>
      </c>
      <c r="H23" s="48"/>
      <c r="I23" s="56" t="s">
        <v>39</v>
      </c>
      <c r="J23" s="57"/>
      <c r="K23" s="57">
        <v>325</v>
      </c>
      <c r="L23" s="57">
        <f t="shared" ref="L23:L24" si="1">K23*H23</f>
        <v>0</v>
      </c>
      <c r="M23"/>
    </row>
    <row r="24" spans="1:13" s="58" customFormat="1" ht="195" hidden="1" customHeight="1" x14ac:dyDescent="0.3">
      <c r="A24" s="154" t="s">
        <v>387</v>
      </c>
      <c r="B24" s="130">
        <v>734173931730</v>
      </c>
      <c r="C24" s="91" t="s">
        <v>386</v>
      </c>
      <c r="D24" s="198" t="e" vm="3">
        <v>#VALUE!</v>
      </c>
      <c r="E24" s="199"/>
      <c r="F24" s="70">
        <v>289</v>
      </c>
      <c r="G24" s="44">
        <v>1283.5</v>
      </c>
      <c r="H24" s="48"/>
      <c r="I24" s="56" t="s">
        <v>345</v>
      </c>
      <c r="J24" s="57"/>
      <c r="K24" s="57">
        <v>250</v>
      </c>
      <c r="L24" s="57">
        <f t="shared" si="1"/>
        <v>0</v>
      </c>
      <c r="M24"/>
    </row>
    <row r="25" spans="1:13" s="58" customFormat="1" ht="43.5" customHeight="1" x14ac:dyDescent="0.25">
      <c r="A25" s="66"/>
      <c r="B25" s="85"/>
      <c r="C25" s="85"/>
      <c r="D25" s="71"/>
      <c r="E25" s="72"/>
      <c r="F25" s="68"/>
      <c r="G25" s="69" t="s">
        <v>58</v>
      </c>
      <c r="H25" s="48">
        <f>SUM(H20:H24)</f>
        <v>0</v>
      </c>
      <c r="I25" s="65" t="s">
        <v>109</v>
      </c>
      <c r="J25" s="57"/>
      <c r="K25" s="57"/>
      <c r="L25" s="48">
        <f>SUM(L20:L22)</f>
        <v>0</v>
      </c>
    </row>
    <row r="26" spans="1:13" s="58" customFormat="1" ht="28.5" customHeight="1" x14ac:dyDescent="0.25">
      <c r="A26" s="77"/>
      <c r="B26" s="86"/>
      <c r="C26" s="78"/>
      <c r="D26" s="79" t="s">
        <v>344</v>
      </c>
      <c r="E26" s="80"/>
      <c r="F26" s="81"/>
      <c r="G26" s="80"/>
      <c r="H26" s="82"/>
      <c r="I26" s="123" t="s">
        <v>39</v>
      </c>
      <c r="J26" s="57"/>
      <c r="K26" s="57"/>
      <c r="L26" s="57"/>
    </row>
    <row r="27" spans="1:13" s="36" customFormat="1" ht="22.95" customHeight="1" x14ac:dyDescent="0.25">
      <c r="A27" s="185" t="s">
        <v>243</v>
      </c>
      <c r="B27" s="185"/>
      <c r="C27" s="185"/>
      <c r="D27" s="185"/>
      <c r="E27" s="185"/>
      <c r="F27" s="185"/>
      <c r="G27" s="185"/>
      <c r="H27" s="185"/>
      <c r="I27" s="124" t="s">
        <v>39</v>
      </c>
      <c r="J27" s="32"/>
      <c r="K27" s="32"/>
      <c r="L27" s="32"/>
    </row>
    <row r="28" spans="1:13" s="55" customFormat="1" ht="19.95" customHeight="1" x14ac:dyDescent="0.25">
      <c r="A28" s="37" t="s">
        <v>0</v>
      </c>
      <c r="B28" s="38" t="s">
        <v>3</v>
      </c>
      <c r="C28" s="37" t="s">
        <v>66</v>
      </c>
      <c r="D28" s="38" t="s">
        <v>6</v>
      </c>
      <c r="E28" s="39" t="s">
        <v>4</v>
      </c>
      <c r="F28" s="149" t="s">
        <v>5</v>
      </c>
      <c r="G28" s="150" t="s">
        <v>7</v>
      </c>
      <c r="H28" s="149" t="s">
        <v>15</v>
      </c>
      <c r="I28" s="59" t="s">
        <v>35</v>
      </c>
      <c r="J28" s="32"/>
      <c r="K28" s="32"/>
      <c r="L28" s="32"/>
    </row>
    <row r="29" spans="1:13" ht="19.5" customHeight="1" x14ac:dyDescent="0.25">
      <c r="A29" s="171" t="s">
        <v>390</v>
      </c>
      <c r="B29" s="172"/>
      <c r="C29" s="173"/>
      <c r="D29" s="174"/>
      <c r="E29" s="175"/>
      <c r="F29" s="176"/>
      <c r="G29" s="175"/>
      <c r="H29" s="177"/>
      <c r="I29" s="56" t="s">
        <v>39</v>
      </c>
      <c r="J29" s="58"/>
      <c r="K29" s="58">
        <f t="shared" ref="K29" si="2">J29*F29</f>
        <v>0</v>
      </c>
      <c r="L29" s="58">
        <f>K29*H29</f>
        <v>0</v>
      </c>
    </row>
    <row r="30" spans="1:13" s="58" customFormat="1" ht="75.150000000000006" customHeight="1" x14ac:dyDescent="0.25">
      <c r="A30" s="37" t="s">
        <v>391</v>
      </c>
      <c r="B30" s="42">
        <v>734173927535</v>
      </c>
      <c r="C30" s="87" t="s">
        <v>406</v>
      </c>
      <c r="D30" s="157" t="e" vm="4">
        <v>#VALUE!</v>
      </c>
      <c r="E30" s="44">
        <v>5.5</v>
      </c>
      <c r="F30" s="47">
        <v>36</v>
      </c>
      <c r="G30" s="44">
        <f t="shared" ref="G30:G47" si="3">F30*E30</f>
        <v>198</v>
      </c>
      <c r="H30" s="48"/>
      <c r="I30" s="56" t="s">
        <v>39</v>
      </c>
      <c r="J30" s="57">
        <v>0.75</v>
      </c>
      <c r="K30" s="57">
        <f t="shared" ref="K30:K47" si="4">J30*F30</f>
        <v>27</v>
      </c>
      <c r="L30" s="57">
        <f t="shared" ref="L30:L48" si="5">K30*H30</f>
        <v>0</v>
      </c>
    </row>
    <row r="31" spans="1:13" s="58" customFormat="1" ht="73.5" customHeight="1" x14ac:dyDescent="0.25">
      <c r="A31" s="133" t="s">
        <v>421</v>
      </c>
      <c r="B31" s="134">
        <v>734173927702</v>
      </c>
      <c r="C31" s="135" t="s">
        <v>422</v>
      </c>
      <c r="D31" s="136"/>
      <c r="E31" s="146" t="s">
        <v>423</v>
      </c>
      <c r="F31" s="146" t="s">
        <v>424</v>
      </c>
      <c r="G31" s="139">
        <v>184.5</v>
      </c>
      <c r="H31" s="140"/>
      <c r="I31" s="56" t="s">
        <v>39</v>
      </c>
      <c r="J31" s="57"/>
      <c r="K31" s="57">
        <v>27</v>
      </c>
      <c r="L31" s="57">
        <f t="shared" si="5"/>
        <v>0</v>
      </c>
    </row>
    <row r="32" spans="1:13" s="58" customFormat="1" ht="75.150000000000006" customHeight="1" x14ac:dyDescent="0.25">
      <c r="A32" s="37" t="s">
        <v>392</v>
      </c>
      <c r="B32" s="42">
        <v>734173927610</v>
      </c>
      <c r="C32" s="87" t="s">
        <v>407</v>
      </c>
      <c r="D32" s="157" t="e" vm="5">
        <v>#VALUE!</v>
      </c>
      <c r="E32" s="44">
        <v>13.95</v>
      </c>
      <c r="F32" s="47">
        <v>12</v>
      </c>
      <c r="G32" s="44">
        <f t="shared" si="3"/>
        <v>167.39999999999998</v>
      </c>
      <c r="H32" s="48"/>
      <c r="I32" s="56" t="s">
        <v>39</v>
      </c>
      <c r="J32" s="57">
        <v>3</v>
      </c>
      <c r="K32" s="57">
        <f t="shared" si="4"/>
        <v>36</v>
      </c>
      <c r="L32" s="57">
        <f t="shared" si="5"/>
        <v>0</v>
      </c>
    </row>
    <row r="33" spans="1:12" s="58" customFormat="1" ht="75.150000000000006" customHeight="1" x14ac:dyDescent="0.25">
      <c r="A33" s="37" t="s">
        <v>393</v>
      </c>
      <c r="B33" s="42">
        <v>734173927542</v>
      </c>
      <c r="C33" s="87" t="s">
        <v>408</v>
      </c>
      <c r="D33" s="157" t="e" vm="6">
        <v>#VALUE!</v>
      </c>
      <c r="E33" s="44">
        <v>8.5</v>
      </c>
      <c r="F33" s="47">
        <v>16</v>
      </c>
      <c r="G33" s="44">
        <f t="shared" si="3"/>
        <v>136</v>
      </c>
      <c r="H33" s="48"/>
      <c r="I33" s="56" t="s">
        <v>39</v>
      </c>
      <c r="J33" s="57">
        <v>2</v>
      </c>
      <c r="K33" s="57">
        <f t="shared" si="4"/>
        <v>32</v>
      </c>
      <c r="L33" s="57">
        <f t="shared" si="5"/>
        <v>0</v>
      </c>
    </row>
    <row r="34" spans="1:12" s="58" customFormat="1" ht="75.150000000000006" customHeight="1" x14ac:dyDescent="0.25">
      <c r="A34" s="37" t="s">
        <v>394</v>
      </c>
      <c r="B34" s="42">
        <v>734173927597</v>
      </c>
      <c r="C34" s="87" t="s">
        <v>409</v>
      </c>
      <c r="D34" s="157" t="e" vm="7">
        <v>#VALUE!</v>
      </c>
      <c r="E34" s="44">
        <v>11.95</v>
      </c>
      <c r="F34" s="47">
        <v>12</v>
      </c>
      <c r="G34" s="44">
        <f t="shared" si="3"/>
        <v>143.39999999999998</v>
      </c>
      <c r="H34" s="48"/>
      <c r="I34" s="56" t="s">
        <v>39</v>
      </c>
      <c r="J34" s="57">
        <v>3</v>
      </c>
      <c r="K34" s="57">
        <f t="shared" si="4"/>
        <v>36</v>
      </c>
      <c r="L34" s="57">
        <f t="shared" si="5"/>
        <v>0</v>
      </c>
    </row>
    <row r="35" spans="1:12" s="58" customFormat="1" ht="75.150000000000006" customHeight="1" x14ac:dyDescent="0.25">
      <c r="A35" s="37" t="s">
        <v>395</v>
      </c>
      <c r="B35" s="42">
        <v>734173927580</v>
      </c>
      <c r="C35" s="87" t="s">
        <v>410</v>
      </c>
      <c r="D35" s="157" t="e" vm="8">
        <v>#VALUE!</v>
      </c>
      <c r="E35" s="44">
        <v>11.95</v>
      </c>
      <c r="F35" s="47">
        <v>12</v>
      </c>
      <c r="G35" s="44">
        <f t="shared" si="3"/>
        <v>143.39999999999998</v>
      </c>
      <c r="H35" s="48"/>
      <c r="I35" s="56" t="s">
        <v>39</v>
      </c>
      <c r="J35" s="57">
        <v>3</v>
      </c>
      <c r="K35" s="57">
        <f t="shared" si="4"/>
        <v>36</v>
      </c>
      <c r="L35" s="57">
        <f t="shared" si="5"/>
        <v>0</v>
      </c>
    </row>
    <row r="36" spans="1:12" s="58" customFormat="1" ht="75.150000000000006" customHeight="1" x14ac:dyDescent="0.25">
      <c r="A36" s="37" t="s">
        <v>396</v>
      </c>
      <c r="B36" s="42">
        <v>734173927603</v>
      </c>
      <c r="C36" s="87" t="s">
        <v>411</v>
      </c>
      <c r="D36" s="157" t="e" vm="9">
        <v>#VALUE!</v>
      </c>
      <c r="E36" s="44">
        <v>11.95</v>
      </c>
      <c r="F36" s="47">
        <v>12</v>
      </c>
      <c r="G36" s="44">
        <f t="shared" si="3"/>
        <v>143.39999999999998</v>
      </c>
      <c r="H36" s="48"/>
      <c r="I36" s="56" t="s">
        <v>39</v>
      </c>
      <c r="J36" s="57">
        <v>3</v>
      </c>
      <c r="K36" s="57">
        <f t="shared" si="4"/>
        <v>36</v>
      </c>
      <c r="L36" s="57">
        <f t="shared" si="5"/>
        <v>0</v>
      </c>
    </row>
    <row r="37" spans="1:12" s="58" customFormat="1" ht="73.5" customHeight="1" x14ac:dyDescent="0.25">
      <c r="A37" s="133" t="s">
        <v>425</v>
      </c>
      <c r="B37" s="134">
        <v>734173927689</v>
      </c>
      <c r="C37" s="135" t="s">
        <v>426</v>
      </c>
      <c r="D37" s="136"/>
      <c r="E37" s="137">
        <v>11.95</v>
      </c>
      <c r="F37" s="146" t="s">
        <v>427</v>
      </c>
      <c r="G37" s="139">
        <v>143.4</v>
      </c>
      <c r="H37" s="140"/>
      <c r="I37" s="56" t="s">
        <v>39</v>
      </c>
      <c r="J37" s="57"/>
      <c r="K37" s="57">
        <v>36</v>
      </c>
      <c r="L37" s="57">
        <f t="shared" ref="L37" si="6">K37*H37</f>
        <v>0</v>
      </c>
    </row>
    <row r="38" spans="1:12" s="58" customFormat="1" ht="75.150000000000006" customHeight="1" x14ac:dyDescent="0.25">
      <c r="A38" s="37" t="s">
        <v>397</v>
      </c>
      <c r="B38" s="42">
        <v>734173927627</v>
      </c>
      <c r="C38" s="87" t="s">
        <v>412</v>
      </c>
      <c r="D38" s="157" t="e" vm="10">
        <v>#VALUE!</v>
      </c>
      <c r="E38" s="44">
        <v>11</v>
      </c>
      <c r="F38" s="47">
        <v>9</v>
      </c>
      <c r="G38" s="44">
        <f t="shared" si="3"/>
        <v>99</v>
      </c>
      <c r="H38" s="48"/>
      <c r="I38" s="56" t="s">
        <v>39</v>
      </c>
      <c r="J38" s="57">
        <v>5</v>
      </c>
      <c r="K38" s="57">
        <f t="shared" si="4"/>
        <v>45</v>
      </c>
      <c r="L38" s="57">
        <f t="shared" si="5"/>
        <v>0</v>
      </c>
    </row>
    <row r="39" spans="1:12" s="58" customFormat="1" ht="75.150000000000006" customHeight="1" x14ac:dyDescent="0.25">
      <c r="A39" s="37" t="s">
        <v>398</v>
      </c>
      <c r="B39" s="42">
        <v>734173927573</v>
      </c>
      <c r="C39" s="87" t="s">
        <v>413</v>
      </c>
      <c r="D39" s="157" t="e" vm="11">
        <v>#VALUE!</v>
      </c>
      <c r="E39" s="44">
        <v>8.9499999999999993</v>
      </c>
      <c r="F39" s="47">
        <v>16</v>
      </c>
      <c r="G39" s="44">
        <f t="shared" si="3"/>
        <v>143.19999999999999</v>
      </c>
      <c r="H39" s="48"/>
      <c r="I39" s="56" t="s">
        <v>39</v>
      </c>
      <c r="J39" s="57">
        <v>2</v>
      </c>
      <c r="K39" s="57">
        <f t="shared" si="4"/>
        <v>32</v>
      </c>
      <c r="L39" s="57">
        <f t="shared" si="5"/>
        <v>0</v>
      </c>
    </row>
    <row r="40" spans="1:12" s="58" customFormat="1" ht="75.150000000000006" customHeight="1" x14ac:dyDescent="0.25">
      <c r="A40" s="37" t="s">
        <v>399</v>
      </c>
      <c r="B40" s="42">
        <v>734173927559</v>
      </c>
      <c r="C40" s="87" t="s">
        <v>414</v>
      </c>
      <c r="D40" s="157" t="e" vm="12">
        <v>#VALUE!</v>
      </c>
      <c r="E40" s="44">
        <v>9.9499999999999993</v>
      </c>
      <c r="F40" s="47">
        <v>12</v>
      </c>
      <c r="G40" s="44">
        <f t="shared" si="3"/>
        <v>119.39999999999999</v>
      </c>
      <c r="H40" s="48"/>
      <c r="I40" s="56" t="s">
        <v>39</v>
      </c>
      <c r="J40" s="57">
        <v>2.5</v>
      </c>
      <c r="K40" s="57">
        <f t="shared" si="4"/>
        <v>30</v>
      </c>
      <c r="L40" s="57">
        <f t="shared" si="5"/>
        <v>0</v>
      </c>
    </row>
    <row r="41" spans="1:12" s="58" customFormat="1" ht="75.150000000000006" customHeight="1" x14ac:dyDescent="0.25">
      <c r="A41" s="37" t="s">
        <v>400</v>
      </c>
      <c r="B41" s="42">
        <v>734173927528</v>
      </c>
      <c r="C41" s="87" t="s">
        <v>415</v>
      </c>
      <c r="D41" s="157" t="e" vm="13">
        <v>#VALUE!</v>
      </c>
      <c r="E41" s="44">
        <v>4.75</v>
      </c>
      <c r="F41" s="47">
        <v>36</v>
      </c>
      <c r="G41" s="44">
        <f t="shared" si="3"/>
        <v>171</v>
      </c>
      <c r="H41" s="48"/>
      <c r="I41" s="56" t="s">
        <v>39</v>
      </c>
      <c r="J41" s="57">
        <v>0.75</v>
      </c>
      <c r="K41" s="57">
        <f t="shared" si="4"/>
        <v>27</v>
      </c>
      <c r="L41" s="57">
        <f t="shared" si="5"/>
        <v>0</v>
      </c>
    </row>
    <row r="42" spans="1:12" s="58" customFormat="1" ht="75.150000000000006" customHeight="1" x14ac:dyDescent="0.25">
      <c r="A42" s="37" t="s">
        <v>401</v>
      </c>
      <c r="B42" s="42">
        <v>734173927566</v>
      </c>
      <c r="C42" s="87" t="s">
        <v>416</v>
      </c>
      <c r="D42" s="157" t="e" vm="14">
        <v>#VALUE!</v>
      </c>
      <c r="E42" s="44">
        <v>8.9499999999999993</v>
      </c>
      <c r="F42" s="47">
        <v>16</v>
      </c>
      <c r="G42" s="44">
        <f t="shared" si="3"/>
        <v>143.19999999999999</v>
      </c>
      <c r="H42" s="48"/>
      <c r="I42" s="56" t="s">
        <v>39</v>
      </c>
      <c r="J42" s="57">
        <v>2.5</v>
      </c>
      <c r="K42" s="57">
        <f t="shared" si="4"/>
        <v>40</v>
      </c>
      <c r="L42" s="57">
        <f t="shared" si="5"/>
        <v>0</v>
      </c>
    </row>
    <row r="43" spans="1:12" s="58" customFormat="1" ht="75.150000000000006" customHeight="1" x14ac:dyDescent="0.25">
      <c r="A43" s="37" t="s">
        <v>402</v>
      </c>
      <c r="B43" s="42">
        <v>734173927634</v>
      </c>
      <c r="C43" s="87" t="s">
        <v>417</v>
      </c>
      <c r="D43" s="157" t="e" vm="15">
        <v>#VALUE!</v>
      </c>
      <c r="E43" s="44">
        <v>7.5</v>
      </c>
      <c r="F43" s="47">
        <v>16</v>
      </c>
      <c r="G43" s="44">
        <f t="shared" si="3"/>
        <v>120</v>
      </c>
      <c r="H43" s="48"/>
      <c r="I43" s="56" t="s">
        <v>39</v>
      </c>
      <c r="J43" s="57">
        <v>2.5</v>
      </c>
      <c r="K43" s="57">
        <f t="shared" si="4"/>
        <v>40</v>
      </c>
      <c r="L43" s="57">
        <f t="shared" si="5"/>
        <v>0</v>
      </c>
    </row>
    <row r="44" spans="1:12" s="58" customFormat="1" ht="75.150000000000006" customHeight="1" x14ac:dyDescent="0.25">
      <c r="A44" s="37" t="s">
        <v>403</v>
      </c>
      <c r="B44" s="42">
        <v>734173927641</v>
      </c>
      <c r="C44" s="87" t="s">
        <v>418</v>
      </c>
      <c r="D44" s="157" t="e" vm="16">
        <v>#VALUE!</v>
      </c>
      <c r="E44" s="44">
        <v>7.5</v>
      </c>
      <c r="F44" s="47">
        <v>16</v>
      </c>
      <c r="G44" s="44">
        <f t="shared" si="3"/>
        <v>120</v>
      </c>
      <c r="H44" s="48"/>
      <c r="I44" s="56" t="s">
        <v>39</v>
      </c>
      <c r="J44" s="57">
        <v>2.5</v>
      </c>
      <c r="K44" s="57">
        <f t="shared" si="4"/>
        <v>40</v>
      </c>
      <c r="L44" s="57">
        <f t="shared" si="5"/>
        <v>0</v>
      </c>
    </row>
    <row r="45" spans="1:12" s="58" customFormat="1" ht="75.150000000000006" customHeight="1" x14ac:dyDescent="0.25">
      <c r="A45" s="37" t="s">
        <v>404</v>
      </c>
      <c r="B45" s="42">
        <v>734173927658</v>
      </c>
      <c r="C45" s="87" t="s">
        <v>419</v>
      </c>
      <c r="D45" s="157" t="e" vm="17">
        <v>#VALUE!</v>
      </c>
      <c r="E45" s="44">
        <v>8.5</v>
      </c>
      <c r="F45" s="47">
        <v>16</v>
      </c>
      <c r="G45" s="44">
        <f t="shared" si="3"/>
        <v>136</v>
      </c>
      <c r="H45" s="48"/>
      <c r="I45" s="56" t="s">
        <v>39</v>
      </c>
      <c r="J45" s="57">
        <v>2.5</v>
      </c>
      <c r="K45" s="57">
        <f t="shared" si="4"/>
        <v>40</v>
      </c>
      <c r="L45" s="57">
        <f t="shared" si="5"/>
        <v>0</v>
      </c>
    </row>
    <row r="46" spans="1:12" s="58" customFormat="1" ht="73.5" customHeight="1" x14ac:dyDescent="0.25">
      <c r="A46" s="133" t="s">
        <v>428</v>
      </c>
      <c r="B46" s="134">
        <v>734173927696</v>
      </c>
      <c r="C46" s="135" t="s">
        <v>429</v>
      </c>
      <c r="D46" s="178" t="e" vm="18">
        <v>#VALUE!</v>
      </c>
      <c r="E46" s="146" t="s">
        <v>430</v>
      </c>
      <c r="F46" s="146" t="s">
        <v>202</v>
      </c>
      <c r="G46" s="139">
        <v>128</v>
      </c>
      <c r="H46" s="140"/>
      <c r="I46" s="56" t="s">
        <v>39</v>
      </c>
      <c r="J46" s="57"/>
      <c r="K46" s="57">
        <v>40</v>
      </c>
      <c r="L46" s="57">
        <f t="shared" si="5"/>
        <v>0</v>
      </c>
    </row>
    <row r="47" spans="1:12" s="58" customFormat="1" ht="75.150000000000006" customHeight="1" x14ac:dyDescent="0.25">
      <c r="A47" s="37" t="s">
        <v>405</v>
      </c>
      <c r="B47" s="42">
        <v>734173927665</v>
      </c>
      <c r="C47" s="87" t="s">
        <v>420</v>
      </c>
      <c r="D47" s="157" t="e" vm="19">
        <v>#VALUE!</v>
      </c>
      <c r="E47" s="44">
        <v>13.95</v>
      </c>
      <c r="F47" s="47">
        <v>10</v>
      </c>
      <c r="G47" s="44">
        <f t="shared" si="3"/>
        <v>139.5</v>
      </c>
      <c r="H47" s="48"/>
      <c r="I47" s="56" t="s">
        <v>39</v>
      </c>
      <c r="J47" s="57">
        <v>3</v>
      </c>
      <c r="K47" s="57">
        <f t="shared" si="4"/>
        <v>30</v>
      </c>
      <c r="L47" s="57">
        <f t="shared" si="5"/>
        <v>0</v>
      </c>
    </row>
    <row r="48" spans="1:12" s="58" customFormat="1" ht="73.5" customHeight="1" x14ac:dyDescent="0.25">
      <c r="A48" s="133" t="s">
        <v>442</v>
      </c>
      <c r="B48" s="134">
        <v>734173927863</v>
      </c>
      <c r="C48" s="135" t="s">
        <v>438</v>
      </c>
      <c r="D48" s="136"/>
      <c r="E48" s="146" t="s">
        <v>439</v>
      </c>
      <c r="F48" s="146" t="s">
        <v>440</v>
      </c>
      <c r="G48" s="139">
        <v>168.75</v>
      </c>
      <c r="H48" s="140"/>
      <c r="I48" s="56" t="s">
        <v>39</v>
      </c>
      <c r="J48" s="57"/>
      <c r="K48" s="57">
        <v>27</v>
      </c>
      <c r="L48" s="57">
        <f t="shared" si="5"/>
        <v>0</v>
      </c>
    </row>
    <row r="49" spans="1:12" ht="19.95" customHeight="1" x14ac:dyDescent="0.25">
      <c r="A49" s="22" t="s">
        <v>8</v>
      </c>
      <c r="B49" s="23"/>
      <c r="C49" s="22"/>
      <c r="D49" s="40"/>
      <c r="E49" s="41"/>
      <c r="F49" s="46"/>
      <c r="G49" s="41"/>
      <c r="H49" s="46"/>
      <c r="I49" s="7"/>
      <c r="L49" s="57">
        <f t="shared" ref="L49:L52" si="7">K49*H49</f>
        <v>0</v>
      </c>
    </row>
    <row r="50" spans="1:12" s="58" customFormat="1" ht="75.150000000000006" customHeight="1" x14ac:dyDescent="0.25">
      <c r="A50" s="37" t="s">
        <v>36</v>
      </c>
      <c r="B50" s="42">
        <v>734173910896</v>
      </c>
      <c r="C50" s="87" t="s">
        <v>67</v>
      </c>
      <c r="D50" s="43"/>
      <c r="E50" s="44">
        <v>1.75</v>
      </c>
      <c r="F50" s="47">
        <v>64</v>
      </c>
      <c r="G50" s="44">
        <f t="shared" ref="G50:G163" si="8">F50*E50</f>
        <v>112</v>
      </c>
      <c r="H50" s="48"/>
      <c r="I50" s="56" t="s">
        <v>39</v>
      </c>
      <c r="J50" s="57">
        <v>0.11</v>
      </c>
      <c r="K50" s="57">
        <f>J50*F50</f>
        <v>7.04</v>
      </c>
      <c r="L50" s="57">
        <f t="shared" si="7"/>
        <v>0</v>
      </c>
    </row>
    <row r="51" spans="1:12" s="58" customFormat="1" ht="82.8" customHeight="1" x14ac:dyDescent="0.25">
      <c r="A51" s="37" t="s">
        <v>328</v>
      </c>
      <c r="B51" s="42">
        <v>734173910896</v>
      </c>
      <c r="C51" s="87" t="s">
        <v>333</v>
      </c>
      <c r="D51" s="43"/>
      <c r="E51" s="44">
        <v>1.75</v>
      </c>
      <c r="F51" s="47">
        <v>64</v>
      </c>
      <c r="G51" s="44">
        <f t="shared" ref="G51:G55" si="9">F51*E51</f>
        <v>112</v>
      </c>
      <c r="H51" s="48"/>
      <c r="I51" s="56" t="s">
        <v>39</v>
      </c>
      <c r="J51" s="57">
        <v>0.11</v>
      </c>
      <c r="K51" s="57">
        <f t="shared" ref="K51:K55" si="10">J51*F51</f>
        <v>7.04</v>
      </c>
      <c r="L51" s="57">
        <f t="shared" si="7"/>
        <v>0</v>
      </c>
    </row>
    <row r="52" spans="1:12" s="58" customFormat="1" ht="82.8" customHeight="1" x14ac:dyDescent="0.25">
      <c r="A52" s="37" t="s">
        <v>329</v>
      </c>
      <c r="B52" s="42">
        <v>734173910896</v>
      </c>
      <c r="C52" s="87" t="s">
        <v>334</v>
      </c>
      <c r="D52" s="43"/>
      <c r="E52" s="44">
        <v>1.75</v>
      </c>
      <c r="F52" s="47">
        <v>64</v>
      </c>
      <c r="G52" s="44">
        <f t="shared" si="9"/>
        <v>112</v>
      </c>
      <c r="H52" s="48"/>
      <c r="I52" s="56" t="s">
        <v>39</v>
      </c>
      <c r="J52" s="57">
        <v>0.11</v>
      </c>
      <c r="K52" s="57">
        <f t="shared" si="10"/>
        <v>7.04</v>
      </c>
      <c r="L52" s="57">
        <f t="shared" si="7"/>
        <v>0</v>
      </c>
    </row>
    <row r="53" spans="1:12" s="58" customFormat="1" ht="82.8" customHeight="1" x14ac:dyDescent="0.25">
      <c r="A53" s="37" t="s">
        <v>330</v>
      </c>
      <c r="B53" s="42">
        <v>734173910896</v>
      </c>
      <c r="C53" s="87" t="s">
        <v>335</v>
      </c>
      <c r="D53" s="43"/>
      <c r="E53" s="44">
        <v>1.75</v>
      </c>
      <c r="F53" s="47">
        <v>64</v>
      </c>
      <c r="G53" s="44">
        <f t="shared" si="9"/>
        <v>112</v>
      </c>
      <c r="H53" s="48"/>
      <c r="I53" s="56" t="s">
        <v>39</v>
      </c>
      <c r="J53" s="57">
        <v>0.11</v>
      </c>
      <c r="K53" s="57">
        <f t="shared" si="10"/>
        <v>7.04</v>
      </c>
      <c r="L53" s="57">
        <f t="shared" ref="L53:L56" si="11">K53*H53</f>
        <v>0</v>
      </c>
    </row>
    <row r="54" spans="1:12" s="58" customFormat="1" ht="82.8" customHeight="1" x14ac:dyDescent="0.25">
      <c r="A54" s="37" t="s">
        <v>331</v>
      </c>
      <c r="B54" s="42">
        <v>734173910896</v>
      </c>
      <c r="C54" s="87" t="s">
        <v>336</v>
      </c>
      <c r="D54" s="43"/>
      <c r="E54" s="44">
        <v>1.75</v>
      </c>
      <c r="F54" s="47">
        <v>64</v>
      </c>
      <c r="G54" s="44">
        <f t="shared" si="9"/>
        <v>112</v>
      </c>
      <c r="H54" s="48"/>
      <c r="I54" s="56" t="s">
        <v>39</v>
      </c>
      <c r="J54" s="57">
        <v>0.11</v>
      </c>
      <c r="K54" s="57">
        <f t="shared" si="10"/>
        <v>7.04</v>
      </c>
      <c r="L54" s="57">
        <f t="shared" si="11"/>
        <v>0</v>
      </c>
    </row>
    <row r="55" spans="1:12" s="58" customFormat="1" ht="97.8" customHeight="1" x14ac:dyDescent="0.25">
      <c r="A55" s="37" t="s">
        <v>332</v>
      </c>
      <c r="B55" s="42">
        <v>734173910896</v>
      </c>
      <c r="C55" s="87" t="s">
        <v>337</v>
      </c>
      <c r="D55" s="43"/>
      <c r="E55" s="44">
        <v>1.75</v>
      </c>
      <c r="F55" s="47">
        <v>64</v>
      </c>
      <c r="G55" s="44">
        <f t="shared" si="9"/>
        <v>112</v>
      </c>
      <c r="H55" s="48"/>
      <c r="I55" s="56" t="s">
        <v>39</v>
      </c>
      <c r="J55" s="57">
        <v>0.11</v>
      </c>
      <c r="K55" s="57">
        <f t="shared" si="10"/>
        <v>7.04</v>
      </c>
      <c r="L55" s="57">
        <f t="shared" si="11"/>
        <v>0</v>
      </c>
    </row>
    <row r="56" spans="1:12" s="58" customFormat="1" ht="75.150000000000006" customHeight="1" x14ac:dyDescent="0.25">
      <c r="A56" s="37" t="s">
        <v>37</v>
      </c>
      <c r="B56" s="42">
        <v>734173685862</v>
      </c>
      <c r="C56" s="87" t="s">
        <v>68</v>
      </c>
      <c r="D56" s="43"/>
      <c r="E56" s="44">
        <v>2.95</v>
      </c>
      <c r="F56" s="47">
        <v>36</v>
      </c>
      <c r="G56" s="44">
        <f t="shared" si="8"/>
        <v>106.2</v>
      </c>
      <c r="H56" s="48"/>
      <c r="I56" s="56" t="s">
        <v>109</v>
      </c>
      <c r="J56" s="57">
        <v>0.56000000000000005</v>
      </c>
      <c r="K56" s="57">
        <f t="shared" ref="K56:K167" si="12">J56*F56</f>
        <v>20.160000000000004</v>
      </c>
      <c r="L56" s="57">
        <f t="shared" si="11"/>
        <v>0</v>
      </c>
    </row>
    <row r="57" spans="1:12" s="58" customFormat="1" ht="75.150000000000006" hidden="1" customHeight="1" x14ac:dyDescent="0.25">
      <c r="A57" s="37" t="s">
        <v>273</v>
      </c>
      <c r="B57" s="42">
        <v>734173685862</v>
      </c>
      <c r="C57" s="87" t="s">
        <v>274</v>
      </c>
      <c r="D57" s="157" t="e" vm="20">
        <v>#VALUE!</v>
      </c>
      <c r="E57" s="44">
        <v>2.95</v>
      </c>
      <c r="F57" s="47">
        <v>36</v>
      </c>
      <c r="G57" s="44">
        <f t="shared" ref="G57:G59" si="13">F57*E57</f>
        <v>106.2</v>
      </c>
      <c r="H57" s="48"/>
      <c r="I57" s="56" t="s">
        <v>345</v>
      </c>
      <c r="J57" s="57">
        <v>0.56000000000000005</v>
      </c>
      <c r="K57" s="57">
        <f t="shared" ref="K57" si="14">J57*F57</f>
        <v>20.160000000000004</v>
      </c>
      <c r="L57" s="57">
        <f t="shared" ref="L57:L72" si="15">K57*H57</f>
        <v>0</v>
      </c>
    </row>
    <row r="58" spans="1:12" s="58" customFormat="1" ht="75.150000000000006" customHeight="1" x14ac:dyDescent="0.25">
      <c r="A58" s="37" t="s">
        <v>270</v>
      </c>
      <c r="B58" s="42">
        <v>734173925845</v>
      </c>
      <c r="C58" s="87" t="s">
        <v>378</v>
      </c>
      <c r="D58" s="43"/>
      <c r="E58" s="44">
        <v>5.5</v>
      </c>
      <c r="F58" s="47">
        <v>25</v>
      </c>
      <c r="G58" s="44">
        <f t="shared" si="13"/>
        <v>137.5</v>
      </c>
      <c r="H58" s="48"/>
      <c r="I58" s="56" t="s">
        <v>39</v>
      </c>
      <c r="J58" s="57">
        <v>2</v>
      </c>
      <c r="K58" s="57">
        <v>40</v>
      </c>
      <c r="L58" s="57">
        <f t="shared" si="15"/>
        <v>0</v>
      </c>
    </row>
    <row r="59" spans="1:12" ht="85.2" customHeight="1" x14ac:dyDescent="0.25">
      <c r="A59" s="37" t="s">
        <v>351</v>
      </c>
      <c r="B59" s="42">
        <v>734173926675</v>
      </c>
      <c r="C59" s="87" t="s">
        <v>352</v>
      </c>
      <c r="D59" s="157" t="e" vm="21">
        <v>#VALUE!</v>
      </c>
      <c r="E59" s="44">
        <v>4.95</v>
      </c>
      <c r="F59" s="47">
        <v>28</v>
      </c>
      <c r="G59" s="44">
        <f t="shared" si="13"/>
        <v>138.6</v>
      </c>
      <c r="H59" s="48"/>
      <c r="I59" s="56" t="s">
        <v>39</v>
      </c>
      <c r="J59" s="57">
        <v>0.4</v>
      </c>
      <c r="K59" s="57">
        <f t="shared" ref="K59" si="16">J59*F59</f>
        <v>11.200000000000001</v>
      </c>
      <c r="L59" s="58">
        <f>K59*H59</f>
        <v>0</v>
      </c>
    </row>
    <row r="60" spans="1:12" s="58" customFormat="1" ht="75.150000000000006" hidden="1" customHeight="1" x14ac:dyDescent="0.25">
      <c r="A60" s="37" t="s">
        <v>142</v>
      </c>
      <c r="B60" s="42">
        <v>734173921410</v>
      </c>
      <c r="C60" s="87" t="s">
        <v>143</v>
      </c>
      <c r="D60" s="43"/>
      <c r="E60" s="44">
        <v>3.75</v>
      </c>
      <c r="F60" s="47">
        <v>20</v>
      </c>
      <c r="G60" s="44">
        <f t="shared" si="8"/>
        <v>75</v>
      </c>
      <c r="H60" s="48"/>
      <c r="I60" s="56" t="s">
        <v>345</v>
      </c>
      <c r="J60" s="57">
        <v>1</v>
      </c>
      <c r="K60" s="57">
        <f t="shared" si="12"/>
        <v>20</v>
      </c>
      <c r="L60" s="57">
        <f t="shared" si="15"/>
        <v>0</v>
      </c>
    </row>
    <row r="61" spans="1:12" s="58" customFormat="1" ht="75.150000000000006" customHeight="1" x14ac:dyDescent="0.25">
      <c r="A61" s="49" t="s">
        <v>183</v>
      </c>
      <c r="B61" s="42">
        <v>734173701548</v>
      </c>
      <c r="C61" s="88" t="s">
        <v>184</v>
      </c>
      <c r="D61" s="43"/>
      <c r="E61" s="44">
        <v>5.5</v>
      </c>
      <c r="F61" s="47">
        <v>12</v>
      </c>
      <c r="G61" s="44">
        <f t="shared" si="8"/>
        <v>66</v>
      </c>
      <c r="H61" s="48"/>
      <c r="I61" s="56" t="s">
        <v>39</v>
      </c>
      <c r="J61" s="57">
        <v>2</v>
      </c>
      <c r="K61" s="57">
        <f t="shared" si="12"/>
        <v>24</v>
      </c>
      <c r="L61" s="57">
        <f t="shared" si="15"/>
        <v>0</v>
      </c>
    </row>
    <row r="62" spans="1:12" s="58" customFormat="1" ht="75.150000000000006" customHeight="1" x14ac:dyDescent="0.25">
      <c r="A62" s="49" t="s">
        <v>46</v>
      </c>
      <c r="B62" s="42">
        <v>734173915068</v>
      </c>
      <c r="C62" s="88" t="s">
        <v>69</v>
      </c>
      <c r="D62" s="43"/>
      <c r="E62" s="44">
        <v>60</v>
      </c>
      <c r="F62" s="47">
        <v>2</v>
      </c>
      <c r="G62" s="44">
        <f t="shared" si="8"/>
        <v>120</v>
      </c>
      <c r="H62" s="48"/>
      <c r="I62" s="56" t="s">
        <v>39</v>
      </c>
      <c r="J62" s="57">
        <v>4</v>
      </c>
      <c r="K62" s="57">
        <f>J62*F62</f>
        <v>8</v>
      </c>
      <c r="L62" s="57">
        <f t="shared" si="15"/>
        <v>0</v>
      </c>
    </row>
    <row r="63" spans="1:12" s="58" customFormat="1" ht="67.95" customHeight="1" x14ac:dyDescent="0.25">
      <c r="A63" s="49" t="s">
        <v>145</v>
      </c>
      <c r="B63" s="42">
        <v>734173701623</v>
      </c>
      <c r="C63" s="88" t="s">
        <v>146</v>
      </c>
      <c r="D63" s="43"/>
      <c r="E63" s="44">
        <v>6</v>
      </c>
      <c r="F63" s="47">
        <v>16</v>
      </c>
      <c r="G63" s="44">
        <f>F63*E63</f>
        <v>96</v>
      </c>
      <c r="H63" s="48"/>
      <c r="I63" s="56" t="s">
        <v>39</v>
      </c>
      <c r="J63" s="58">
        <v>2</v>
      </c>
      <c r="K63" s="57">
        <v>32</v>
      </c>
      <c r="L63" s="57">
        <f t="shared" si="15"/>
        <v>0</v>
      </c>
    </row>
    <row r="64" spans="1:12" s="58" customFormat="1" ht="67.95" customHeight="1" x14ac:dyDescent="0.25">
      <c r="A64" s="49" t="s">
        <v>147</v>
      </c>
      <c r="B64" s="42">
        <v>734173701555</v>
      </c>
      <c r="C64" s="88" t="s">
        <v>148</v>
      </c>
      <c r="D64" s="43"/>
      <c r="E64" s="44">
        <v>8.5</v>
      </c>
      <c r="F64" s="47">
        <v>12</v>
      </c>
      <c r="G64" s="44">
        <f>F64*E64</f>
        <v>102</v>
      </c>
      <c r="H64" s="48"/>
      <c r="I64" s="56" t="s">
        <v>39</v>
      </c>
      <c r="J64" s="58">
        <v>4</v>
      </c>
      <c r="K64" s="57">
        <v>48</v>
      </c>
      <c r="L64" s="57">
        <f t="shared" si="15"/>
        <v>0</v>
      </c>
    </row>
    <row r="65" spans="1:12" s="58" customFormat="1" ht="74.7" customHeight="1" x14ac:dyDescent="0.25">
      <c r="A65" s="37" t="s">
        <v>188</v>
      </c>
      <c r="B65" s="42">
        <v>734173914849</v>
      </c>
      <c r="C65" s="87" t="s">
        <v>72</v>
      </c>
      <c r="D65" s="43"/>
      <c r="E65" s="44">
        <v>11.5</v>
      </c>
      <c r="F65" s="47">
        <v>12</v>
      </c>
      <c r="G65" s="44">
        <f t="shared" ref="G65:G66" si="17">F65*E65</f>
        <v>138</v>
      </c>
      <c r="H65" s="48"/>
      <c r="I65" s="56" t="s">
        <v>39</v>
      </c>
      <c r="J65" s="57">
        <v>3.5</v>
      </c>
      <c r="K65" s="57">
        <f t="shared" ref="K65:K66" si="18">J65*F65</f>
        <v>42</v>
      </c>
      <c r="L65" s="57">
        <f t="shared" si="15"/>
        <v>0</v>
      </c>
    </row>
    <row r="66" spans="1:12" s="58" customFormat="1" ht="74.7" customHeight="1" x14ac:dyDescent="0.25">
      <c r="A66" s="37" t="s">
        <v>444</v>
      </c>
      <c r="B66" s="42">
        <v>734173915020</v>
      </c>
      <c r="C66" s="87" t="s">
        <v>445</v>
      </c>
      <c r="D66" s="43"/>
      <c r="E66" s="44">
        <v>21</v>
      </c>
      <c r="F66" s="47">
        <v>4</v>
      </c>
      <c r="G66" s="44">
        <f t="shared" si="17"/>
        <v>84</v>
      </c>
      <c r="H66" s="48"/>
      <c r="I66" s="56" t="s">
        <v>39</v>
      </c>
      <c r="J66" s="57">
        <v>3.5</v>
      </c>
      <c r="K66" s="57">
        <f t="shared" si="18"/>
        <v>14</v>
      </c>
      <c r="L66" s="57">
        <f t="shared" si="15"/>
        <v>0</v>
      </c>
    </row>
    <row r="67" spans="1:12" s="58" customFormat="1" ht="75.150000000000006" customHeight="1" x14ac:dyDescent="0.25">
      <c r="A67" s="37" t="s">
        <v>186</v>
      </c>
      <c r="B67" s="42">
        <v>734173914870</v>
      </c>
      <c r="C67" s="87" t="s">
        <v>71</v>
      </c>
      <c r="D67" s="43"/>
      <c r="E67" s="44">
        <v>11.5</v>
      </c>
      <c r="F67" s="47">
        <v>7</v>
      </c>
      <c r="G67" s="44">
        <f t="shared" ref="G67" si="19">F67*E67</f>
        <v>80.5</v>
      </c>
      <c r="H67" s="48"/>
      <c r="I67" s="56" t="s">
        <v>109</v>
      </c>
      <c r="J67" s="57">
        <v>4</v>
      </c>
      <c r="K67" s="57">
        <f t="shared" ref="K67" si="20">J67*F67</f>
        <v>28</v>
      </c>
      <c r="L67" s="57">
        <f t="shared" si="15"/>
        <v>0</v>
      </c>
    </row>
    <row r="68" spans="1:12" s="58" customFormat="1" ht="75.150000000000006" customHeight="1" x14ac:dyDescent="0.25">
      <c r="A68" s="37" t="s">
        <v>192</v>
      </c>
      <c r="B68" s="42">
        <v>734173914146</v>
      </c>
      <c r="C68" s="87" t="s">
        <v>70</v>
      </c>
      <c r="D68" s="43"/>
      <c r="E68" s="44">
        <v>8.5</v>
      </c>
      <c r="F68" s="47">
        <v>12</v>
      </c>
      <c r="G68" s="44">
        <f t="shared" si="8"/>
        <v>102</v>
      </c>
      <c r="H68" s="48"/>
      <c r="I68" s="56" t="s">
        <v>109</v>
      </c>
      <c r="J68" s="57">
        <v>2</v>
      </c>
      <c r="K68" s="57">
        <f t="shared" si="12"/>
        <v>24</v>
      </c>
      <c r="L68" s="57">
        <f t="shared" si="15"/>
        <v>0</v>
      </c>
    </row>
    <row r="69" spans="1:12" s="58" customFormat="1" ht="75.150000000000006" customHeight="1" x14ac:dyDescent="0.25">
      <c r="A69" s="37" t="s">
        <v>447</v>
      </c>
      <c r="B69" s="42">
        <v>734173914863</v>
      </c>
      <c r="C69" s="87" t="s">
        <v>448</v>
      </c>
      <c r="D69" s="43"/>
      <c r="E69" s="44">
        <v>11.5</v>
      </c>
      <c r="F69" s="47">
        <v>7</v>
      </c>
      <c r="G69" s="44">
        <f t="shared" si="8"/>
        <v>80.5</v>
      </c>
      <c r="H69" s="48"/>
      <c r="I69" s="56" t="s">
        <v>109</v>
      </c>
      <c r="J69" s="57">
        <v>4</v>
      </c>
      <c r="K69" s="57">
        <f>J69*F69</f>
        <v>28</v>
      </c>
      <c r="L69" s="57">
        <f t="shared" si="15"/>
        <v>0</v>
      </c>
    </row>
    <row r="70" spans="1:12" s="58" customFormat="1" ht="75.150000000000006" customHeight="1" x14ac:dyDescent="0.25">
      <c r="A70" s="37" t="s">
        <v>191</v>
      </c>
      <c r="B70" s="42">
        <v>734173914887</v>
      </c>
      <c r="C70" s="87" t="s">
        <v>189</v>
      </c>
      <c r="D70" s="43"/>
      <c r="E70" s="44">
        <v>14.5</v>
      </c>
      <c r="F70" s="47">
        <v>4</v>
      </c>
      <c r="G70" s="44">
        <f t="shared" si="8"/>
        <v>58</v>
      </c>
      <c r="H70" s="48"/>
      <c r="I70" s="56" t="s">
        <v>39</v>
      </c>
      <c r="J70" s="57">
        <v>7</v>
      </c>
      <c r="K70" s="57">
        <f t="shared" ref="K70" si="21">J70*F70</f>
        <v>28</v>
      </c>
      <c r="L70" s="57">
        <f t="shared" si="15"/>
        <v>0</v>
      </c>
    </row>
    <row r="71" spans="1:12" ht="19.95" customHeight="1" x14ac:dyDescent="0.25">
      <c r="A71" s="22" t="s">
        <v>254</v>
      </c>
      <c r="B71" s="23"/>
      <c r="C71" s="22"/>
      <c r="D71" s="40"/>
      <c r="E71" s="41"/>
      <c r="F71" s="46"/>
      <c r="G71" s="41"/>
      <c r="H71" s="46"/>
      <c r="I71" s="7" t="s">
        <v>39</v>
      </c>
      <c r="K71" s="32">
        <v>0</v>
      </c>
      <c r="L71" s="57">
        <f t="shared" si="15"/>
        <v>0</v>
      </c>
    </row>
    <row r="72" spans="1:12" s="58" customFormat="1" ht="75.150000000000006" customHeight="1" x14ac:dyDescent="0.25">
      <c r="A72" s="37" t="s">
        <v>343</v>
      </c>
      <c r="B72" s="42">
        <v>734173925081</v>
      </c>
      <c r="C72" s="87" t="s">
        <v>255</v>
      </c>
      <c r="D72" s="43"/>
      <c r="E72" s="44">
        <v>2.4500000000000002</v>
      </c>
      <c r="F72" s="47">
        <v>80</v>
      </c>
      <c r="G72" s="44">
        <f t="shared" ref="G72" si="22">F72*E72</f>
        <v>196</v>
      </c>
      <c r="H72" s="48"/>
      <c r="I72" s="56" t="s">
        <v>39</v>
      </c>
      <c r="J72" s="57">
        <v>0.11</v>
      </c>
      <c r="K72" s="57">
        <f>J72*F72</f>
        <v>8.8000000000000007</v>
      </c>
      <c r="L72" s="57">
        <f t="shared" si="15"/>
        <v>0</v>
      </c>
    </row>
    <row r="73" spans="1:12" s="58" customFormat="1" ht="75.150000000000006" customHeight="1" x14ac:dyDescent="0.25">
      <c r="A73" s="37" t="s">
        <v>253</v>
      </c>
      <c r="B73" s="42">
        <v>734173921427</v>
      </c>
      <c r="C73" s="87" t="s">
        <v>241</v>
      </c>
      <c r="D73" s="43"/>
      <c r="E73" s="44">
        <v>3.5</v>
      </c>
      <c r="F73" s="47">
        <v>36</v>
      </c>
      <c r="G73" s="44">
        <f t="shared" ref="G73" si="23">F73*E73</f>
        <v>126</v>
      </c>
      <c r="H73" s="48"/>
      <c r="I73" s="56" t="s">
        <v>39</v>
      </c>
      <c r="J73" s="57">
        <v>0.56000000000000005</v>
      </c>
      <c r="K73" s="57">
        <f t="shared" ref="K73" si="24">J73*F73</f>
        <v>20.160000000000004</v>
      </c>
      <c r="L73" s="57">
        <f t="shared" ref="L73:L76" si="25">K73*H73</f>
        <v>0</v>
      </c>
    </row>
    <row r="74" spans="1:12" ht="19.95" customHeight="1" x14ac:dyDescent="0.25">
      <c r="A74" s="22" t="s">
        <v>150</v>
      </c>
      <c r="B74" s="23"/>
      <c r="C74" s="22"/>
      <c r="D74" s="40"/>
      <c r="E74" s="41"/>
      <c r="F74" s="46"/>
      <c r="G74" s="41"/>
      <c r="H74" s="46"/>
      <c r="I74" s="155" t="s">
        <v>39</v>
      </c>
      <c r="J74" s="32" t="s">
        <v>41</v>
      </c>
      <c r="K74" s="32" t="s">
        <v>42</v>
      </c>
      <c r="L74" s="57"/>
    </row>
    <row r="75" spans="1:12" s="58" customFormat="1" ht="75.150000000000006" customHeight="1" x14ac:dyDescent="0.25">
      <c r="A75" s="37" t="s">
        <v>110</v>
      </c>
      <c r="B75" s="42">
        <v>734173911657</v>
      </c>
      <c r="C75" s="88" t="s">
        <v>75</v>
      </c>
      <c r="D75" s="43"/>
      <c r="E75" s="44">
        <v>7.95</v>
      </c>
      <c r="F75" s="47">
        <v>12</v>
      </c>
      <c r="G75" s="44">
        <f>F75*E75</f>
        <v>95.4</v>
      </c>
      <c r="H75" s="48"/>
      <c r="I75" s="56" t="s">
        <v>39</v>
      </c>
      <c r="J75" s="57">
        <v>2.5</v>
      </c>
      <c r="K75" s="57">
        <f>J75*F75</f>
        <v>30</v>
      </c>
      <c r="L75" s="57">
        <f t="shared" si="25"/>
        <v>0</v>
      </c>
    </row>
    <row r="76" spans="1:12" s="58" customFormat="1" ht="75.150000000000006" customHeight="1" x14ac:dyDescent="0.25">
      <c r="A76" s="37" t="s">
        <v>237</v>
      </c>
      <c r="B76" s="42">
        <v>734173911657</v>
      </c>
      <c r="C76" s="88" t="s">
        <v>238</v>
      </c>
      <c r="D76" s="43"/>
      <c r="E76" s="44">
        <v>7.95</v>
      </c>
      <c r="F76" s="47">
        <v>12</v>
      </c>
      <c r="G76" s="44">
        <f>F76*E76</f>
        <v>95.4</v>
      </c>
      <c r="H76" s="48"/>
      <c r="I76" s="56" t="s">
        <v>39</v>
      </c>
      <c r="J76" s="57">
        <v>2.5</v>
      </c>
      <c r="K76" s="57">
        <f>J76*F76</f>
        <v>30</v>
      </c>
      <c r="L76" s="57">
        <f t="shared" si="25"/>
        <v>0</v>
      </c>
    </row>
    <row r="77" spans="1:12" s="58" customFormat="1" ht="75.150000000000006" customHeight="1" x14ac:dyDescent="0.25">
      <c r="A77" s="37" t="s">
        <v>265</v>
      </c>
      <c r="B77" s="42">
        <v>734173913262</v>
      </c>
      <c r="C77" s="87" t="s">
        <v>266</v>
      </c>
      <c r="D77" s="43"/>
      <c r="E77" s="44">
        <v>14.5</v>
      </c>
      <c r="F77" s="47">
        <v>8</v>
      </c>
      <c r="G77" s="44">
        <f t="shared" ref="G77" si="26">F77*E77</f>
        <v>116</v>
      </c>
      <c r="H77" s="48"/>
      <c r="I77" s="56" t="s">
        <v>39</v>
      </c>
      <c r="J77" s="57">
        <v>5</v>
      </c>
      <c r="K77" s="57">
        <f t="shared" ref="K77" si="27">J77*F77</f>
        <v>40</v>
      </c>
      <c r="L77" s="57">
        <f t="shared" ref="L77:L134" si="28">K77*H77</f>
        <v>0</v>
      </c>
    </row>
    <row r="78" spans="1:12" s="58" customFormat="1" ht="75.150000000000006" customHeight="1" x14ac:dyDescent="0.25">
      <c r="A78" s="37" t="s">
        <v>193</v>
      </c>
      <c r="B78" s="42">
        <v>734173913187</v>
      </c>
      <c r="C78" s="87" t="s">
        <v>194</v>
      </c>
      <c r="D78" s="43"/>
      <c r="E78" s="44">
        <v>14.5</v>
      </c>
      <c r="F78" s="47">
        <v>5</v>
      </c>
      <c r="G78" s="44">
        <f t="shared" ref="G78" si="29">F78*E78</f>
        <v>72.5</v>
      </c>
      <c r="H78" s="48"/>
      <c r="I78" s="56" t="s">
        <v>39</v>
      </c>
      <c r="J78" s="57">
        <v>5</v>
      </c>
      <c r="K78" s="57">
        <f t="shared" ref="K78" si="30">J78*F78</f>
        <v>25</v>
      </c>
      <c r="L78" s="57">
        <f t="shared" si="28"/>
        <v>0</v>
      </c>
    </row>
    <row r="79" spans="1:12" s="58" customFormat="1" ht="61.95" customHeight="1" x14ac:dyDescent="0.25">
      <c r="A79" s="49" t="s">
        <v>151</v>
      </c>
      <c r="B79" s="42">
        <v>734173924626</v>
      </c>
      <c r="C79" s="88" t="s">
        <v>152</v>
      </c>
      <c r="D79" s="43"/>
      <c r="E79" s="170">
        <v>5.95</v>
      </c>
      <c r="F79" s="47">
        <v>25</v>
      </c>
      <c r="G79" s="44">
        <f t="shared" si="8"/>
        <v>148.75</v>
      </c>
      <c r="H79" s="48"/>
      <c r="I79" s="56" t="s">
        <v>39</v>
      </c>
      <c r="J79" s="58">
        <v>1</v>
      </c>
      <c r="K79" s="57">
        <f t="shared" ref="K79" si="31">J79*F79</f>
        <v>25</v>
      </c>
      <c r="L79" s="57">
        <f t="shared" si="28"/>
        <v>0</v>
      </c>
    </row>
    <row r="80" spans="1:12" s="58" customFormat="1" ht="78.150000000000006" customHeight="1" x14ac:dyDescent="0.25">
      <c r="A80" s="49" t="s">
        <v>153</v>
      </c>
      <c r="B80" s="42">
        <v>734173924725</v>
      </c>
      <c r="C80" s="87" t="s">
        <v>154</v>
      </c>
      <c r="D80" s="43"/>
      <c r="E80" s="170">
        <v>9.9499999999999993</v>
      </c>
      <c r="F80" s="47">
        <v>12</v>
      </c>
      <c r="G80" s="44">
        <f t="shared" si="8"/>
        <v>119.39999999999999</v>
      </c>
      <c r="H80" s="48"/>
      <c r="I80" s="56" t="s">
        <v>39</v>
      </c>
      <c r="J80" s="58">
        <v>1.75</v>
      </c>
      <c r="K80" s="57">
        <v>30</v>
      </c>
      <c r="L80" s="57">
        <f t="shared" si="28"/>
        <v>0</v>
      </c>
    </row>
    <row r="81" spans="1:12" ht="98.55" customHeight="1" x14ac:dyDescent="0.25">
      <c r="A81" s="49" t="s">
        <v>197</v>
      </c>
      <c r="B81" s="42">
        <v>734173924732</v>
      </c>
      <c r="C81" s="88" t="s">
        <v>196</v>
      </c>
      <c r="D81" s="43"/>
      <c r="E81" s="170">
        <v>9.9499999999999993</v>
      </c>
      <c r="F81" s="47">
        <v>16</v>
      </c>
      <c r="G81" s="44">
        <f t="shared" si="8"/>
        <v>159.19999999999999</v>
      </c>
      <c r="H81" s="48"/>
      <c r="I81" s="56" t="s">
        <v>39</v>
      </c>
      <c r="J81" s="58">
        <v>1.75</v>
      </c>
      <c r="K81" s="58">
        <f t="shared" ref="K81" si="32">J81*F81</f>
        <v>28</v>
      </c>
      <c r="L81" s="57">
        <f t="shared" si="28"/>
        <v>0</v>
      </c>
    </row>
    <row r="82" spans="1:12" s="58" customFormat="1" ht="19.05" customHeight="1" x14ac:dyDescent="0.25">
      <c r="A82" s="22" t="s">
        <v>112</v>
      </c>
      <c r="B82" s="23"/>
      <c r="C82" s="89"/>
      <c r="D82" s="40"/>
      <c r="E82" s="41"/>
      <c r="F82" s="46"/>
      <c r="G82" s="41"/>
      <c r="H82" s="50"/>
      <c r="I82" s="56" t="s">
        <v>39</v>
      </c>
      <c r="J82" s="57"/>
      <c r="K82" s="57">
        <f t="shared" ref="K82:K84" si="33">J82*F82</f>
        <v>0</v>
      </c>
      <c r="L82" s="57">
        <f t="shared" si="28"/>
        <v>0</v>
      </c>
    </row>
    <row r="83" spans="1:12" ht="74.7" customHeight="1" x14ac:dyDescent="0.25">
      <c r="A83" s="37" t="s">
        <v>279</v>
      </c>
      <c r="B83" s="42">
        <v>734173925975</v>
      </c>
      <c r="C83" s="87" t="s">
        <v>288</v>
      </c>
      <c r="D83" s="43"/>
      <c r="E83" s="44">
        <v>9.9499999999999993</v>
      </c>
      <c r="F83" s="47">
        <v>16</v>
      </c>
      <c r="G83" s="44">
        <f t="shared" ref="G83" si="34">F83*E83</f>
        <v>159.19999999999999</v>
      </c>
      <c r="H83" s="48"/>
      <c r="I83" s="56" t="s">
        <v>39</v>
      </c>
      <c r="J83" s="57">
        <v>2</v>
      </c>
      <c r="K83" s="57">
        <f t="shared" si="33"/>
        <v>32</v>
      </c>
      <c r="L83" s="57">
        <f t="shared" si="28"/>
        <v>0</v>
      </c>
    </row>
    <row r="84" spans="1:12" s="58" customFormat="1" ht="74.7" hidden="1" customHeight="1" x14ac:dyDescent="0.25">
      <c r="A84" s="37" t="s">
        <v>157</v>
      </c>
      <c r="B84" s="42">
        <v>734173921861</v>
      </c>
      <c r="C84" s="87" t="s">
        <v>156</v>
      </c>
      <c r="D84" s="43"/>
      <c r="E84" s="44">
        <v>8.5</v>
      </c>
      <c r="F84" s="47">
        <v>16</v>
      </c>
      <c r="G84" s="44">
        <f t="shared" si="8"/>
        <v>136</v>
      </c>
      <c r="H84" s="48"/>
      <c r="I84" s="56" t="s">
        <v>345</v>
      </c>
      <c r="J84" s="57">
        <v>1</v>
      </c>
      <c r="K84" s="57">
        <f t="shared" si="33"/>
        <v>16</v>
      </c>
      <c r="L84" s="57">
        <f t="shared" si="28"/>
        <v>0</v>
      </c>
    </row>
    <row r="85" spans="1:12" s="58" customFormat="1" ht="102.6" customHeight="1" x14ac:dyDescent="0.25">
      <c r="A85" s="51" t="s">
        <v>299</v>
      </c>
      <c r="B85" s="42">
        <v>734173912234</v>
      </c>
      <c r="C85" s="90" t="s">
        <v>77</v>
      </c>
      <c r="D85" s="157"/>
      <c r="E85" s="44">
        <v>9.85</v>
      </c>
      <c r="F85" s="47">
        <v>24</v>
      </c>
      <c r="G85" s="44">
        <f t="shared" si="8"/>
        <v>236.39999999999998</v>
      </c>
      <c r="H85" s="48"/>
      <c r="I85" s="56" t="s">
        <v>39</v>
      </c>
      <c r="J85" s="57">
        <v>2.75</v>
      </c>
      <c r="K85" s="57">
        <f>J85*F85</f>
        <v>66</v>
      </c>
      <c r="L85" s="57">
        <f t="shared" si="28"/>
        <v>0</v>
      </c>
    </row>
    <row r="86" spans="1:12" ht="74.7" customHeight="1" x14ac:dyDescent="0.25">
      <c r="A86" s="37" t="s">
        <v>268</v>
      </c>
      <c r="B86" s="42">
        <v>734173922165</v>
      </c>
      <c r="C86" s="87" t="s">
        <v>198</v>
      </c>
      <c r="D86" s="43"/>
      <c r="E86" s="44">
        <v>7.5</v>
      </c>
      <c r="F86" s="47">
        <v>36</v>
      </c>
      <c r="G86" s="44">
        <f t="shared" si="8"/>
        <v>270</v>
      </c>
      <c r="H86" s="48"/>
      <c r="I86" s="56" t="s">
        <v>39</v>
      </c>
      <c r="J86" s="58">
        <v>1</v>
      </c>
      <c r="K86" s="58">
        <f t="shared" ref="K86:K87" si="35">J86*F86</f>
        <v>36</v>
      </c>
      <c r="L86" s="57">
        <f t="shared" si="28"/>
        <v>0</v>
      </c>
    </row>
    <row r="87" spans="1:12" ht="74.7" customHeight="1" x14ac:dyDescent="0.25">
      <c r="A87" s="37" t="s">
        <v>312</v>
      </c>
      <c r="B87" s="42">
        <v>734173926460</v>
      </c>
      <c r="C87" s="87" t="s">
        <v>313</v>
      </c>
      <c r="D87" s="157" t="e" vm="22">
        <v>#VALUE!</v>
      </c>
      <c r="E87" s="44">
        <v>9.5</v>
      </c>
      <c r="F87" s="47">
        <v>24</v>
      </c>
      <c r="G87" s="44">
        <f t="shared" si="8"/>
        <v>228</v>
      </c>
      <c r="H87" s="48"/>
      <c r="I87" s="56" t="s">
        <v>39</v>
      </c>
      <c r="J87" s="58">
        <v>1</v>
      </c>
      <c r="K87" s="58">
        <f t="shared" si="35"/>
        <v>24</v>
      </c>
      <c r="L87" s="57">
        <f t="shared" si="28"/>
        <v>0</v>
      </c>
    </row>
    <row r="88" spans="1:12" s="58" customFormat="1" ht="40.65" customHeight="1" x14ac:dyDescent="0.25">
      <c r="A88" s="133" t="s">
        <v>363</v>
      </c>
      <c r="B88" s="134">
        <v>734173927382</v>
      </c>
      <c r="C88" s="135" t="s">
        <v>364</v>
      </c>
      <c r="D88" s="136"/>
      <c r="E88" s="146" t="s">
        <v>365</v>
      </c>
      <c r="F88" s="146" t="s">
        <v>205</v>
      </c>
      <c r="G88" s="139">
        <v>216</v>
      </c>
      <c r="H88" s="140"/>
      <c r="I88" s="56" t="s">
        <v>39</v>
      </c>
      <c r="J88" s="57"/>
      <c r="K88" s="57">
        <v>18</v>
      </c>
      <c r="L88" s="57">
        <f t="shared" ref="L88" si="36">K88*H88</f>
        <v>0</v>
      </c>
    </row>
    <row r="89" spans="1:12" s="58" customFormat="1" ht="74.400000000000006" customHeight="1" x14ac:dyDescent="0.25">
      <c r="A89" s="37" t="s">
        <v>51</v>
      </c>
      <c r="B89" s="42">
        <v>734173915822</v>
      </c>
      <c r="C89" s="87" t="s">
        <v>84</v>
      </c>
      <c r="D89" s="43"/>
      <c r="E89" s="44">
        <v>8.5</v>
      </c>
      <c r="F89" s="47">
        <v>24</v>
      </c>
      <c r="G89" s="44">
        <f t="shared" si="8"/>
        <v>204</v>
      </c>
      <c r="H89" s="48"/>
      <c r="I89" s="56" t="s">
        <v>39</v>
      </c>
      <c r="J89" s="57">
        <v>1</v>
      </c>
      <c r="K89" s="57">
        <f>J89*F89</f>
        <v>24</v>
      </c>
      <c r="L89" s="57">
        <f t="shared" si="28"/>
        <v>0</v>
      </c>
    </row>
    <row r="90" spans="1:12" s="58" customFormat="1" ht="74.400000000000006" customHeight="1" x14ac:dyDescent="0.25">
      <c r="A90" s="37" t="s">
        <v>54</v>
      </c>
      <c r="B90" s="42">
        <v>734173915839</v>
      </c>
      <c r="C90" s="87" t="s">
        <v>85</v>
      </c>
      <c r="D90" s="43"/>
      <c r="E90" s="44">
        <v>7.75</v>
      </c>
      <c r="F90" s="47">
        <v>24</v>
      </c>
      <c r="G90" s="44">
        <f t="shared" si="8"/>
        <v>186</v>
      </c>
      <c r="H90" s="48"/>
      <c r="I90" s="56" t="s">
        <v>39</v>
      </c>
      <c r="J90" s="57">
        <v>1</v>
      </c>
      <c r="K90" s="57">
        <f>J90*F90</f>
        <v>24</v>
      </c>
      <c r="L90" s="57">
        <f t="shared" si="28"/>
        <v>0</v>
      </c>
    </row>
    <row r="91" spans="1:12" s="58" customFormat="1" ht="40.65" customHeight="1" x14ac:dyDescent="0.25">
      <c r="A91" s="133" t="s">
        <v>256</v>
      </c>
      <c r="B91" s="134">
        <v>734173915877</v>
      </c>
      <c r="C91" s="135" t="s">
        <v>203</v>
      </c>
      <c r="D91" s="136"/>
      <c r="E91" s="146" t="s">
        <v>257</v>
      </c>
      <c r="F91" s="146" t="s">
        <v>205</v>
      </c>
      <c r="G91" s="139">
        <v>195</v>
      </c>
      <c r="H91" s="140"/>
      <c r="I91" s="56" t="s">
        <v>39</v>
      </c>
      <c r="J91" s="57"/>
      <c r="K91" s="57">
        <v>18</v>
      </c>
      <c r="L91" s="57">
        <f t="shared" si="28"/>
        <v>0</v>
      </c>
    </row>
    <row r="92" spans="1:12" ht="74.7" customHeight="1" x14ac:dyDescent="0.25">
      <c r="A92" s="37" t="s">
        <v>308</v>
      </c>
      <c r="B92" s="42">
        <v>734173926088</v>
      </c>
      <c r="C92" s="87" t="s">
        <v>291</v>
      </c>
      <c r="D92" s="43"/>
      <c r="E92" s="44">
        <v>11.95</v>
      </c>
      <c r="F92" s="47">
        <v>16</v>
      </c>
      <c r="G92" s="44">
        <f t="shared" ref="G92:G93" si="37">F92*E92</f>
        <v>191.2</v>
      </c>
      <c r="H92" s="48"/>
      <c r="I92" s="56" t="s">
        <v>39</v>
      </c>
      <c r="J92" s="57">
        <v>2.5</v>
      </c>
      <c r="K92" s="57">
        <f t="shared" ref="K92:K93" si="38">J92*F92</f>
        <v>40</v>
      </c>
      <c r="L92" s="57">
        <f t="shared" si="28"/>
        <v>0</v>
      </c>
    </row>
    <row r="93" spans="1:12" ht="74.7" customHeight="1" x14ac:dyDescent="0.25">
      <c r="A93" s="37" t="s">
        <v>282</v>
      </c>
      <c r="B93" s="42">
        <v>734173926040</v>
      </c>
      <c r="C93" s="87" t="s">
        <v>292</v>
      </c>
      <c r="D93" s="43"/>
      <c r="E93" s="44">
        <v>7.5</v>
      </c>
      <c r="F93" s="47">
        <v>25</v>
      </c>
      <c r="G93" s="44">
        <f t="shared" si="37"/>
        <v>187.5</v>
      </c>
      <c r="H93" s="48"/>
      <c r="I93" s="56" t="s">
        <v>39</v>
      </c>
      <c r="J93" s="57">
        <v>1.5</v>
      </c>
      <c r="K93" s="57">
        <f t="shared" si="38"/>
        <v>37.5</v>
      </c>
      <c r="L93" s="57">
        <f t="shared" si="28"/>
        <v>0</v>
      </c>
    </row>
    <row r="94" spans="1:12" ht="76.95" customHeight="1" x14ac:dyDescent="0.25">
      <c r="A94" s="49" t="s">
        <v>201</v>
      </c>
      <c r="B94" s="42">
        <v>734173924633</v>
      </c>
      <c r="C94" s="88" t="s">
        <v>200</v>
      </c>
      <c r="D94" s="43"/>
      <c r="E94" s="44">
        <v>13.95</v>
      </c>
      <c r="F94" s="47">
        <v>16</v>
      </c>
      <c r="G94" s="44">
        <f t="shared" si="8"/>
        <v>223.2</v>
      </c>
      <c r="H94" s="48"/>
      <c r="I94" s="56" t="s">
        <v>39</v>
      </c>
      <c r="J94" s="58">
        <v>1.5</v>
      </c>
      <c r="K94" s="58">
        <f t="shared" ref="K94:K98" si="39">J94*F94</f>
        <v>24</v>
      </c>
      <c r="L94" s="57">
        <f t="shared" si="28"/>
        <v>0</v>
      </c>
    </row>
    <row r="95" spans="1:12" s="58" customFormat="1" ht="75.150000000000006" hidden="1" customHeight="1" x14ac:dyDescent="0.25">
      <c r="A95" s="169" t="s">
        <v>441</v>
      </c>
      <c r="B95" s="42">
        <v>734173927481</v>
      </c>
      <c r="C95" s="87" t="s">
        <v>369</v>
      </c>
      <c r="D95" s="157" t="e" vm="23">
        <v>#VALUE!</v>
      </c>
      <c r="E95" s="44">
        <v>8.5</v>
      </c>
      <c r="F95" s="47">
        <v>20</v>
      </c>
      <c r="G95" s="44">
        <f t="shared" ref="G95:G96" si="40">F95*E95</f>
        <v>170</v>
      </c>
      <c r="H95" s="48"/>
      <c r="I95" s="56" t="s">
        <v>345</v>
      </c>
      <c r="J95" s="57">
        <v>1</v>
      </c>
      <c r="K95" s="57">
        <f t="shared" ref="K95:K96" si="41">J95*F95</f>
        <v>20</v>
      </c>
      <c r="L95" s="57">
        <f t="shared" ref="L95:L97" si="42">K95*H95</f>
        <v>0</v>
      </c>
    </row>
    <row r="96" spans="1:12" s="58" customFormat="1" ht="75.150000000000006" customHeight="1" x14ac:dyDescent="0.25">
      <c r="A96" s="169" t="s">
        <v>368</v>
      </c>
      <c r="B96" s="42">
        <v>734173927498</v>
      </c>
      <c r="C96" s="87" t="s">
        <v>370</v>
      </c>
      <c r="D96" s="157" t="e" vm="24">
        <v>#VALUE!</v>
      </c>
      <c r="E96" s="44">
        <v>8.5</v>
      </c>
      <c r="F96" s="47">
        <v>20</v>
      </c>
      <c r="G96" s="44">
        <f t="shared" si="40"/>
        <v>170</v>
      </c>
      <c r="H96" s="48"/>
      <c r="I96" s="56" t="s">
        <v>39</v>
      </c>
      <c r="J96" s="57">
        <v>1</v>
      </c>
      <c r="K96" s="57">
        <f t="shared" si="41"/>
        <v>20</v>
      </c>
      <c r="L96" s="57">
        <f t="shared" si="42"/>
        <v>0</v>
      </c>
    </row>
    <row r="97" spans="1:12" s="58" customFormat="1" ht="40.65" hidden="1" customHeight="1" x14ac:dyDescent="0.25">
      <c r="A97" s="133" t="s">
        <v>371</v>
      </c>
      <c r="B97" s="134">
        <v>734173927672</v>
      </c>
      <c r="C97" s="135" t="s">
        <v>372</v>
      </c>
      <c r="D97" s="136"/>
      <c r="E97" s="146" t="s">
        <v>373</v>
      </c>
      <c r="F97" s="146" t="s">
        <v>374</v>
      </c>
      <c r="G97" s="139">
        <v>170</v>
      </c>
      <c r="H97" s="140"/>
      <c r="I97" s="56" t="s">
        <v>345</v>
      </c>
      <c r="J97" s="57"/>
      <c r="K97" s="57">
        <v>20</v>
      </c>
      <c r="L97" s="57">
        <f t="shared" si="42"/>
        <v>0</v>
      </c>
    </row>
    <row r="98" spans="1:12" s="58" customFormat="1" ht="75.150000000000006" customHeight="1" x14ac:dyDescent="0.25">
      <c r="A98" s="37" t="s">
        <v>310</v>
      </c>
      <c r="B98" s="42">
        <v>734173925937</v>
      </c>
      <c r="C98" s="87" t="s">
        <v>311</v>
      </c>
      <c r="D98" s="43"/>
      <c r="E98" s="44">
        <v>5.5</v>
      </c>
      <c r="F98" s="47">
        <v>20</v>
      </c>
      <c r="G98" s="44">
        <f t="shared" si="8"/>
        <v>110</v>
      </c>
      <c r="H98" s="48"/>
      <c r="I98" s="56" t="s">
        <v>39</v>
      </c>
      <c r="J98" s="57">
        <v>1</v>
      </c>
      <c r="K98" s="57">
        <f t="shared" si="39"/>
        <v>20</v>
      </c>
      <c r="L98" s="57">
        <f t="shared" si="28"/>
        <v>0</v>
      </c>
    </row>
    <row r="99" spans="1:12" s="58" customFormat="1" ht="75.150000000000006" customHeight="1" x14ac:dyDescent="0.25">
      <c r="A99" s="49" t="s">
        <v>248</v>
      </c>
      <c r="B99" s="42">
        <v>734173915860</v>
      </c>
      <c r="C99" s="88" t="s">
        <v>249</v>
      </c>
      <c r="D99" s="157" t="e" vm="25">
        <v>#VALUE!</v>
      </c>
      <c r="E99" s="44">
        <v>7.5</v>
      </c>
      <c r="F99" s="47">
        <v>30</v>
      </c>
      <c r="G99" s="44">
        <f>F99*E99</f>
        <v>225</v>
      </c>
      <c r="H99" s="48"/>
      <c r="I99" s="56" t="s">
        <v>39</v>
      </c>
      <c r="J99" s="57">
        <v>1</v>
      </c>
      <c r="K99" s="57">
        <f>J99*F99</f>
        <v>30</v>
      </c>
      <c r="L99" s="57">
        <f t="shared" si="28"/>
        <v>0</v>
      </c>
    </row>
    <row r="100" spans="1:12" s="58" customFormat="1" ht="64.95" customHeight="1" x14ac:dyDescent="0.25">
      <c r="A100" s="49" t="s">
        <v>95</v>
      </c>
      <c r="B100" s="42">
        <v>734173921595</v>
      </c>
      <c r="C100" s="88" t="s">
        <v>98</v>
      </c>
      <c r="D100" s="43"/>
      <c r="E100" s="44">
        <v>9.5</v>
      </c>
      <c r="F100" s="47">
        <v>24</v>
      </c>
      <c r="G100" s="44">
        <f t="shared" si="8"/>
        <v>228</v>
      </c>
      <c r="H100" s="48"/>
      <c r="I100" s="56" t="s">
        <v>39</v>
      </c>
      <c r="J100" s="57">
        <v>2.5</v>
      </c>
      <c r="K100" s="57">
        <f t="shared" ref="K100:K103" si="43">J100*F100</f>
        <v>60</v>
      </c>
      <c r="L100" s="57">
        <f t="shared" si="28"/>
        <v>0</v>
      </c>
    </row>
    <row r="101" spans="1:12" ht="74.7" customHeight="1" x14ac:dyDescent="0.25">
      <c r="A101" s="37" t="s">
        <v>285</v>
      </c>
      <c r="B101" s="42">
        <v>734173926056</v>
      </c>
      <c r="C101" s="87" t="s">
        <v>295</v>
      </c>
      <c r="D101" s="43"/>
      <c r="E101" s="44">
        <v>9.5</v>
      </c>
      <c r="F101" s="47">
        <v>24</v>
      </c>
      <c r="G101" s="44">
        <f t="shared" si="8"/>
        <v>228</v>
      </c>
      <c r="H101" s="48"/>
      <c r="I101" s="56" t="s">
        <v>39</v>
      </c>
      <c r="J101" s="57">
        <v>1.5</v>
      </c>
      <c r="K101" s="57">
        <f t="shared" si="43"/>
        <v>36</v>
      </c>
      <c r="L101" s="57">
        <f t="shared" si="28"/>
        <v>0</v>
      </c>
    </row>
    <row r="102" spans="1:12" ht="74.7" customHeight="1" x14ac:dyDescent="0.25">
      <c r="A102" s="37" t="s">
        <v>286</v>
      </c>
      <c r="B102" s="42">
        <v>734173926071</v>
      </c>
      <c r="C102" s="87" t="s">
        <v>296</v>
      </c>
      <c r="D102" s="43"/>
      <c r="E102" s="44">
        <v>8.5</v>
      </c>
      <c r="F102" s="47">
        <v>24</v>
      </c>
      <c r="G102" s="44">
        <f t="shared" si="8"/>
        <v>204</v>
      </c>
      <c r="H102" s="48"/>
      <c r="I102" s="56" t="s">
        <v>39</v>
      </c>
      <c r="J102" s="57">
        <v>1.5</v>
      </c>
      <c r="K102" s="57">
        <f t="shared" si="43"/>
        <v>36</v>
      </c>
      <c r="L102" s="57">
        <f t="shared" si="28"/>
        <v>0</v>
      </c>
    </row>
    <row r="103" spans="1:12" s="58" customFormat="1" ht="64.95" customHeight="1" x14ac:dyDescent="0.25">
      <c r="A103" s="49" t="s">
        <v>96</v>
      </c>
      <c r="B103" s="42">
        <v>734173921601</v>
      </c>
      <c r="C103" s="88" t="s">
        <v>99</v>
      </c>
      <c r="D103" s="43"/>
      <c r="E103" s="44">
        <v>9.5</v>
      </c>
      <c r="F103" s="47">
        <v>24</v>
      </c>
      <c r="G103" s="44">
        <f t="shared" si="8"/>
        <v>228</v>
      </c>
      <c r="H103" s="48"/>
      <c r="I103" s="56" t="s">
        <v>39</v>
      </c>
      <c r="J103" s="57">
        <v>2.5</v>
      </c>
      <c r="K103" s="57">
        <f t="shared" si="43"/>
        <v>60</v>
      </c>
      <c r="L103" s="57">
        <f t="shared" si="28"/>
        <v>0</v>
      </c>
    </row>
    <row r="104" spans="1:12" s="58" customFormat="1" ht="93.6" customHeight="1" x14ac:dyDescent="0.25">
      <c r="A104" s="133" t="s">
        <v>300</v>
      </c>
      <c r="B104" s="134">
        <v>734173921717</v>
      </c>
      <c r="C104" s="135" t="s">
        <v>204</v>
      </c>
      <c r="D104" s="146"/>
      <c r="E104" s="159">
        <v>9.25</v>
      </c>
      <c r="F104" s="146" t="s">
        <v>205</v>
      </c>
      <c r="G104" s="139">
        <v>222</v>
      </c>
      <c r="H104" s="140"/>
      <c r="I104" s="56" t="s">
        <v>39</v>
      </c>
      <c r="J104" s="57"/>
      <c r="K104" s="57">
        <v>18</v>
      </c>
      <c r="L104" s="57">
        <f t="shared" si="28"/>
        <v>0</v>
      </c>
    </row>
    <row r="105" spans="1:12" s="58" customFormat="1" ht="19.05" customHeight="1" x14ac:dyDescent="0.25">
      <c r="A105" s="22" t="s">
        <v>113</v>
      </c>
      <c r="B105" s="23"/>
      <c r="C105" s="89"/>
      <c r="D105" s="40"/>
      <c r="E105" s="41"/>
      <c r="F105" s="46"/>
      <c r="G105" s="41"/>
      <c r="H105" s="50"/>
      <c r="I105" s="56" t="s">
        <v>39</v>
      </c>
      <c r="J105" s="57"/>
      <c r="K105" s="57">
        <f>J105*F105</f>
        <v>0</v>
      </c>
      <c r="L105" s="57">
        <f t="shared" si="28"/>
        <v>0</v>
      </c>
    </row>
    <row r="106" spans="1:12" s="58" customFormat="1" ht="77.400000000000006" customHeight="1" x14ac:dyDescent="0.25">
      <c r="A106" s="37" t="s">
        <v>379</v>
      </c>
      <c r="B106" s="42">
        <v>734173921458</v>
      </c>
      <c r="C106" s="87" t="s">
        <v>380</v>
      </c>
      <c r="D106" s="157" t="e" vm="26">
        <v>#VALUE!</v>
      </c>
      <c r="E106" s="44">
        <v>4.75</v>
      </c>
      <c r="F106" s="47">
        <v>36</v>
      </c>
      <c r="G106" s="44">
        <f t="shared" ref="G106" si="44">F106*E106</f>
        <v>171</v>
      </c>
      <c r="H106" s="48"/>
      <c r="I106" s="56" t="s">
        <v>39</v>
      </c>
      <c r="J106" s="57">
        <v>0.75</v>
      </c>
      <c r="K106" s="57">
        <f t="shared" ref="K106" si="45">J106*F106</f>
        <v>27</v>
      </c>
      <c r="L106" s="57">
        <f t="shared" ref="L106" si="46">K106*H106</f>
        <v>0</v>
      </c>
    </row>
    <row r="107" spans="1:12" s="58" customFormat="1" ht="77.400000000000006" customHeight="1" x14ac:dyDescent="0.25">
      <c r="A107" s="37" t="s">
        <v>158</v>
      </c>
      <c r="B107" s="42">
        <v>734173913491</v>
      </c>
      <c r="C107" s="87" t="s">
        <v>159</v>
      </c>
      <c r="D107" s="157" t="e" vm="27">
        <v>#VALUE!</v>
      </c>
      <c r="E107" s="44">
        <v>9.9499999999999993</v>
      </c>
      <c r="F107" s="47">
        <v>16</v>
      </c>
      <c r="G107" s="44">
        <f t="shared" si="8"/>
        <v>159.19999999999999</v>
      </c>
      <c r="H107" s="48"/>
      <c r="I107" s="56" t="s">
        <v>39</v>
      </c>
      <c r="J107" s="57">
        <v>3</v>
      </c>
      <c r="K107" s="57">
        <f t="shared" ref="K107" si="47">J107*F107</f>
        <v>48</v>
      </c>
      <c r="L107" s="57">
        <f t="shared" si="28"/>
        <v>0</v>
      </c>
    </row>
    <row r="108" spans="1:12" s="58" customFormat="1" ht="46.8" customHeight="1" x14ac:dyDescent="0.25">
      <c r="A108" s="133" t="s">
        <v>436</v>
      </c>
      <c r="B108" s="134">
        <v>734173921700</v>
      </c>
      <c r="C108" s="135" t="s">
        <v>381</v>
      </c>
      <c r="D108" s="136"/>
      <c r="E108" s="137" t="s">
        <v>206</v>
      </c>
      <c r="F108" s="138" t="s">
        <v>207</v>
      </c>
      <c r="G108" s="139">
        <v>165.1</v>
      </c>
      <c r="H108" s="140"/>
      <c r="I108" s="56" t="s">
        <v>39</v>
      </c>
      <c r="J108" s="57"/>
      <c r="K108" s="57">
        <v>34.5</v>
      </c>
      <c r="L108" s="57">
        <f t="shared" ref="L108" si="48">K108*H108</f>
        <v>0</v>
      </c>
    </row>
    <row r="109" spans="1:12" s="58" customFormat="1" ht="75.150000000000006" customHeight="1" x14ac:dyDescent="0.25">
      <c r="A109" s="37" t="s">
        <v>49</v>
      </c>
      <c r="B109" s="42">
        <v>734173914832</v>
      </c>
      <c r="C109" s="87" t="s">
        <v>76</v>
      </c>
      <c r="D109" s="43"/>
      <c r="E109" s="44">
        <v>14</v>
      </c>
      <c r="F109" s="47">
        <v>9</v>
      </c>
      <c r="G109" s="44">
        <f t="shared" si="8"/>
        <v>126</v>
      </c>
      <c r="H109" s="48"/>
      <c r="I109" s="56" t="s">
        <v>39</v>
      </c>
      <c r="J109" s="57">
        <v>4</v>
      </c>
      <c r="K109" s="57">
        <f>J109*F109</f>
        <v>36</v>
      </c>
      <c r="L109" s="57">
        <f t="shared" si="28"/>
        <v>0</v>
      </c>
    </row>
    <row r="110" spans="1:12" s="58" customFormat="1" ht="74.400000000000006" customHeight="1" x14ac:dyDescent="0.25">
      <c r="A110" s="37" t="s">
        <v>38</v>
      </c>
      <c r="B110" s="42">
        <v>734173913804</v>
      </c>
      <c r="C110" s="87" t="s">
        <v>83</v>
      </c>
      <c r="D110" s="43"/>
      <c r="E110" s="44">
        <v>4.75</v>
      </c>
      <c r="F110" s="47">
        <v>36</v>
      </c>
      <c r="G110" s="44">
        <f t="shared" si="8"/>
        <v>171</v>
      </c>
      <c r="H110" s="48"/>
      <c r="I110" s="56" t="s">
        <v>39</v>
      </c>
      <c r="J110" s="57">
        <v>0.75</v>
      </c>
      <c r="K110" s="57">
        <f>J110*F110</f>
        <v>27</v>
      </c>
      <c r="L110" s="57">
        <f t="shared" si="28"/>
        <v>0</v>
      </c>
    </row>
    <row r="111" spans="1:12" s="58" customFormat="1" ht="75.150000000000006" customHeight="1" x14ac:dyDescent="0.25">
      <c r="A111" s="37" t="s">
        <v>114</v>
      </c>
      <c r="B111" s="42">
        <v>734173921854</v>
      </c>
      <c r="C111" s="87" t="s">
        <v>115</v>
      </c>
      <c r="D111" s="43"/>
      <c r="E111" s="44">
        <v>7</v>
      </c>
      <c r="F111" s="47">
        <v>20</v>
      </c>
      <c r="G111" s="44">
        <f t="shared" si="8"/>
        <v>140</v>
      </c>
      <c r="H111" s="48"/>
      <c r="I111" s="56" t="s">
        <v>39</v>
      </c>
      <c r="J111" s="57">
        <v>1.5</v>
      </c>
      <c r="K111" s="57">
        <f t="shared" ref="K111" si="49">J111*F111</f>
        <v>30</v>
      </c>
      <c r="L111" s="57">
        <f t="shared" si="28"/>
        <v>0</v>
      </c>
    </row>
    <row r="112" spans="1:12" s="58" customFormat="1" ht="74.7" customHeight="1" x14ac:dyDescent="0.25">
      <c r="A112" s="37" t="s">
        <v>355</v>
      </c>
      <c r="B112" s="42">
        <v>734173922127</v>
      </c>
      <c r="C112" s="87" t="s">
        <v>111</v>
      </c>
      <c r="D112" s="43"/>
      <c r="E112" s="170">
        <v>7.5</v>
      </c>
      <c r="F112" s="47">
        <v>16</v>
      </c>
      <c r="G112" s="44">
        <f t="shared" si="8"/>
        <v>120</v>
      </c>
      <c r="H112" s="48"/>
      <c r="I112" s="56" t="s">
        <v>109</v>
      </c>
      <c r="J112" s="58">
        <v>3.5</v>
      </c>
      <c r="K112" s="57">
        <f t="shared" ref="K112" si="50">J112*F112</f>
        <v>56</v>
      </c>
      <c r="L112" s="57">
        <f t="shared" si="28"/>
        <v>0</v>
      </c>
    </row>
    <row r="113" spans="1:14" s="58" customFormat="1" ht="75.150000000000006" customHeight="1" x14ac:dyDescent="0.25">
      <c r="A113" s="37" t="s">
        <v>116</v>
      </c>
      <c r="B113" s="42">
        <v>734173921878</v>
      </c>
      <c r="C113" s="87" t="s">
        <v>117</v>
      </c>
      <c r="D113" s="43"/>
      <c r="E113" s="44">
        <v>9.5</v>
      </c>
      <c r="F113" s="47">
        <v>20</v>
      </c>
      <c r="G113" s="44">
        <f t="shared" si="8"/>
        <v>190</v>
      </c>
      <c r="H113" s="48"/>
      <c r="I113" s="56" t="s">
        <v>39</v>
      </c>
      <c r="J113" s="57">
        <v>2.5</v>
      </c>
      <c r="K113" s="57">
        <f>J113*F113</f>
        <v>50</v>
      </c>
      <c r="L113" s="57">
        <f t="shared" si="28"/>
        <v>0</v>
      </c>
    </row>
    <row r="114" spans="1:14" s="58" customFormat="1" ht="62.55" hidden="1" customHeight="1" x14ac:dyDescent="0.25">
      <c r="A114" s="37" t="s">
        <v>168</v>
      </c>
      <c r="B114" s="42">
        <v>734173924602</v>
      </c>
      <c r="C114" s="87" t="s">
        <v>170</v>
      </c>
      <c r="D114" s="43"/>
      <c r="E114" s="44">
        <v>4.75</v>
      </c>
      <c r="F114" s="47">
        <v>36</v>
      </c>
      <c r="G114" s="44">
        <f t="shared" si="8"/>
        <v>171</v>
      </c>
      <c r="H114" s="48"/>
      <c r="I114" s="56" t="s">
        <v>345</v>
      </c>
      <c r="J114" s="57">
        <v>0.75</v>
      </c>
      <c r="K114" s="57">
        <f>J114*F114</f>
        <v>27</v>
      </c>
      <c r="L114" s="57">
        <f t="shared" si="28"/>
        <v>0</v>
      </c>
    </row>
    <row r="115" spans="1:14" s="58" customFormat="1" ht="77.400000000000006" customHeight="1" x14ac:dyDescent="0.25">
      <c r="A115" s="37" t="s">
        <v>169</v>
      </c>
      <c r="B115" s="42">
        <v>734173924619</v>
      </c>
      <c r="C115" s="87" t="s">
        <v>171</v>
      </c>
      <c r="D115" s="43"/>
      <c r="E115" s="44">
        <v>9.9499999999999993</v>
      </c>
      <c r="F115" s="47">
        <v>16</v>
      </c>
      <c r="G115" s="44">
        <f t="shared" si="8"/>
        <v>159.19999999999999</v>
      </c>
      <c r="H115" s="48"/>
      <c r="I115" s="56" t="s">
        <v>39</v>
      </c>
      <c r="J115" s="57">
        <v>3</v>
      </c>
      <c r="K115" s="57">
        <f t="shared" ref="K115" si="51">J115*F115</f>
        <v>48</v>
      </c>
      <c r="L115" s="57">
        <f t="shared" si="28"/>
        <v>0</v>
      </c>
    </row>
    <row r="116" spans="1:14" s="58" customFormat="1" ht="79.5" hidden="1" customHeight="1" x14ac:dyDescent="0.25">
      <c r="A116" s="133" t="s">
        <v>240</v>
      </c>
      <c r="B116" s="134">
        <v>734173924800</v>
      </c>
      <c r="C116" s="135" t="s">
        <v>208</v>
      </c>
      <c r="D116" s="136"/>
      <c r="E116" s="137" t="s">
        <v>206</v>
      </c>
      <c r="F116" s="138" t="s">
        <v>207</v>
      </c>
      <c r="G116" s="139">
        <v>165.1</v>
      </c>
      <c r="H116" s="140"/>
      <c r="I116" s="56" t="s">
        <v>345</v>
      </c>
      <c r="J116" s="57"/>
      <c r="K116" s="57">
        <v>34.5</v>
      </c>
      <c r="L116" s="57">
        <f t="shared" si="28"/>
        <v>0</v>
      </c>
    </row>
    <row r="117" spans="1:14" s="58" customFormat="1" ht="74.400000000000006" customHeight="1" x14ac:dyDescent="0.25">
      <c r="A117" s="49" t="s">
        <v>161</v>
      </c>
      <c r="B117" s="42">
        <v>734173912425</v>
      </c>
      <c r="C117" s="87" t="s">
        <v>162</v>
      </c>
      <c r="D117" s="43"/>
      <c r="E117" s="156">
        <v>4.75</v>
      </c>
      <c r="F117" s="47">
        <v>36</v>
      </c>
      <c r="G117" s="44">
        <f t="shared" si="8"/>
        <v>171</v>
      </c>
      <c r="H117" s="48"/>
      <c r="I117" s="56" t="s">
        <v>39</v>
      </c>
      <c r="J117" s="57">
        <v>0.75</v>
      </c>
      <c r="K117" s="57">
        <v>27</v>
      </c>
      <c r="L117" s="57">
        <f t="shared" si="28"/>
        <v>0</v>
      </c>
    </row>
    <row r="118" spans="1:14" s="58" customFormat="1" ht="61.95" customHeight="1" x14ac:dyDescent="0.25">
      <c r="A118" s="37" t="s">
        <v>45</v>
      </c>
      <c r="B118" s="42">
        <v>734173912364</v>
      </c>
      <c r="C118" s="87" t="s">
        <v>78</v>
      </c>
      <c r="D118" s="43"/>
      <c r="E118" s="44">
        <v>4.75</v>
      </c>
      <c r="F118" s="47">
        <v>36</v>
      </c>
      <c r="G118" s="44">
        <f t="shared" si="8"/>
        <v>171</v>
      </c>
      <c r="H118" s="48"/>
      <c r="I118" s="56" t="s">
        <v>39</v>
      </c>
      <c r="J118" s="57">
        <v>0.75</v>
      </c>
      <c r="K118" s="57">
        <f>J118*F118</f>
        <v>27</v>
      </c>
      <c r="L118" s="57">
        <f t="shared" si="28"/>
        <v>0</v>
      </c>
    </row>
    <row r="119" spans="1:14" s="58" customFormat="1" ht="72" customHeight="1" x14ac:dyDescent="0.25">
      <c r="A119" s="37" t="s">
        <v>63</v>
      </c>
      <c r="B119" s="42">
        <v>734173912371</v>
      </c>
      <c r="C119" s="87" t="s">
        <v>79</v>
      </c>
      <c r="D119" s="43"/>
      <c r="E119" s="44">
        <v>9.9499999999999993</v>
      </c>
      <c r="F119" s="47">
        <v>16</v>
      </c>
      <c r="G119" s="44">
        <f t="shared" si="8"/>
        <v>159.19999999999999</v>
      </c>
      <c r="H119" s="48"/>
      <c r="I119" s="56" t="s">
        <v>39</v>
      </c>
      <c r="J119" s="57">
        <v>3.5</v>
      </c>
      <c r="K119" s="57">
        <f>J119*F119</f>
        <v>56</v>
      </c>
      <c r="L119" s="57">
        <f t="shared" si="28"/>
        <v>0</v>
      </c>
    </row>
    <row r="120" spans="1:14" s="58" customFormat="1" ht="36.75" customHeight="1" x14ac:dyDescent="0.25">
      <c r="A120" s="133" t="s">
        <v>235</v>
      </c>
      <c r="B120" s="134">
        <v>734173913657</v>
      </c>
      <c r="C120" s="135" t="s">
        <v>210</v>
      </c>
      <c r="D120" s="136"/>
      <c r="E120" s="137" t="s">
        <v>206</v>
      </c>
      <c r="F120" s="138" t="s">
        <v>207</v>
      </c>
      <c r="G120" s="139">
        <v>165.1</v>
      </c>
      <c r="H120" s="140"/>
      <c r="I120" s="56" t="s">
        <v>39</v>
      </c>
      <c r="J120" s="57"/>
      <c r="K120" s="57">
        <v>34.5</v>
      </c>
      <c r="L120" s="57">
        <f t="shared" si="28"/>
        <v>0</v>
      </c>
    </row>
    <row r="121" spans="1:14" s="58" customFormat="1" ht="75.150000000000006" customHeight="1" x14ac:dyDescent="0.25">
      <c r="A121" s="37" t="s">
        <v>52</v>
      </c>
      <c r="B121" s="42">
        <v>734173913033</v>
      </c>
      <c r="C121" s="87" t="s">
        <v>80</v>
      </c>
      <c r="D121" s="43"/>
      <c r="E121" s="44">
        <v>12</v>
      </c>
      <c r="F121" s="47">
        <v>12</v>
      </c>
      <c r="G121" s="44">
        <f t="shared" si="8"/>
        <v>144</v>
      </c>
      <c r="H121" s="48"/>
      <c r="I121" s="56" t="s">
        <v>39</v>
      </c>
      <c r="J121" s="57">
        <v>3</v>
      </c>
      <c r="K121" s="57">
        <f t="shared" ref="K121:K127" si="52">J121*F121</f>
        <v>36</v>
      </c>
      <c r="L121" s="57">
        <f t="shared" si="28"/>
        <v>0</v>
      </c>
    </row>
    <row r="122" spans="1:14" s="58" customFormat="1" ht="75.150000000000006" customHeight="1" x14ac:dyDescent="0.25">
      <c r="A122" s="37" t="s">
        <v>53</v>
      </c>
      <c r="B122" s="42">
        <v>734173912357</v>
      </c>
      <c r="C122" s="87" t="s">
        <v>81</v>
      </c>
      <c r="D122" s="43"/>
      <c r="E122" s="44">
        <v>34.5</v>
      </c>
      <c r="F122" s="47">
        <v>4</v>
      </c>
      <c r="G122" s="44">
        <f t="shared" si="8"/>
        <v>138</v>
      </c>
      <c r="H122" s="48"/>
      <c r="I122" s="56" t="s">
        <v>39</v>
      </c>
      <c r="J122" s="57">
        <v>14</v>
      </c>
      <c r="K122" s="57">
        <f t="shared" si="52"/>
        <v>56</v>
      </c>
      <c r="L122" s="57">
        <f t="shared" si="28"/>
        <v>0</v>
      </c>
    </row>
    <row r="123" spans="1:14" s="58" customFormat="1" ht="75.150000000000006" customHeight="1" x14ac:dyDescent="0.25">
      <c r="A123" s="37" t="s">
        <v>276</v>
      </c>
      <c r="B123" s="42">
        <v>734173925883</v>
      </c>
      <c r="C123" s="87" t="s">
        <v>277</v>
      </c>
      <c r="D123" s="43"/>
      <c r="E123" s="44">
        <v>9.9499999999999993</v>
      </c>
      <c r="F123" s="47">
        <v>16</v>
      </c>
      <c r="G123" s="44">
        <f t="shared" si="8"/>
        <v>159.19999999999999</v>
      </c>
      <c r="H123" s="48"/>
      <c r="I123" s="56" t="s">
        <v>39</v>
      </c>
      <c r="J123" s="57">
        <v>2</v>
      </c>
      <c r="K123" s="57">
        <f t="shared" si="52"/>
        <v>32</v>
      </c>
      <c r="L123" s="57">
        <f t="shared" si="28"/>
        <v>0</v>
      </c>
      <c r="N123" s="58" t="s">
        <v>278</v>
      </c>
    </row>
    <row r="124" spans="1:14" ht="74.7" customHeight="1" x14ac:dyDescent="0.25">
      <c r="A124" s="37" t="s">
        <v>280</v>
      </c>
      <c r="B124" s="42">
        <v>734173925982</v>
      </c>
      <c r="C124" s="87" t="s">
        <v>289</v>
      </c>
      <c r="D124" s="43"/>
      <c r="E124" s="44">
        <v>14.5</v>
      </c>
      <c r="F124" s="47">
        <v>9</v>
      </c>
      <c r="G124" s="44">
        <f t="shared" si="8"/>
        <v>130.5</v>
      </c>
      <c r="H124" s="48"/>
      <c r="I124" s="56" t="s">
        <v>39</v>
      </c>
      <c r="J124" s="57">
        <v>2</v>
      </c>
      <c r="K124" s="57">
        <f t="shared" si="52"/>
        <v>18</v>
      </c>
      <c r="L124" s="57">
        <f t="shared" si="28"/>
        <v>0</v>
      </c>
    </row>
    <row r="125" spans="1:14" ht="74.7" customHeight="1" x14ac:dyDescent="0.25">
      <c r="A125" s="37" t="s">
        <v>281</v>
      </c>
      <c r="B125" s="42">
        <v>734173925999</v>
      </c>
      <c r="C125" s="87" t="s">
        <v>290</v>
      </c>
      <c r="D125" s="43"/>
      <c r="E125" s="44">
        <v>4.75</v>
      </c>
      <c r="F125" s="47">
        <v>36</v>
      </c>
      <c r="G125" s="44">
        <f t="shared" si="8"/>
        <v>171</v>
      </c>
      <c r="H125" s="48"/>
      <c r="I125" s="56" t="s">
        <v>39</v>
      </c>
      <c r="J125" s="57">
        <v>0.75</v>
      </c>
      <c r="K125" s="57">
        <f t="shared" si="52"/>
        <v>27</v>
      </c>
      <c r="L125" s="57">
        <f t="shared" si="28"/>
        <v>0</v>
      </c>
    </row>
    <row r="126" spans="1:14" s="58" customFormat="1" ht="56.4" customHeight="1" x14ac:dyDescent="0.25">
      <c r="A126" s="133" t="s">
        <v>319</v>
      </c>
      <c r="B126" s="134">
        <v>734173926477</v>
      </c>
      <c r="C126" s="135" t="s">
        <v>318</v>
      </c>
      <c r="D126" s="136"/>
      <c r="E126" s="146" t="s">
        <v>321</v>
      </c>
      <c r="F126" s="146" t="s">
        <v>320</v>
      </c>
      <c r="G126" s="139">
        <v>129</v>
      </c>
      <c r="H126" s="140"/>
      <c r="I126" s="56" t="s">
        <v>39</v>
      </c>
      <c r="J126" s="57"/>
      <c r="K126" s="57">
        <v>33.5</v>
      </c>
      <c r="L126" s="57">
        <f t="shared" si="28"/>
        <v>0</v>
      </c>
    </row>
    <row r="127" spans="1:14" ht="75.45" customHeight="1" x14ac:dyDescent="0.25">
      <c r="A127" s="37" t="s">
        <v>259</v>
      </c>
      <c r="B127" s="42">
        <v>734173925289</v>
      </c>
      <c r="C127" s="87" t="s">
        <v>258</v>
      </c>
      <c r="D127" s="43"/>
      <c r="E127" s="44">
        <v>9.9499999999999993</v>
      </c>
      <c r="F127" s="47">
        <v>16</v>
      </c>
      <c r="G127" s="44">
        <f>F127*E127</f>
        <v>159.19999999999999</v>
      </c>
      <c r="H127" s="48"/>
      <c r="I127" s="56" t="s">
        <v>39</v>
      </c>
      <c r="J127" s="58">
        <v>3</v>
      </c>
      <c r="K127" s="58">
        <f t="shared" si="52"/>
        <v>48</v>
      </c>
      <c r="L127" s="57">
        <f t="shared" si="28"/>
        <v>0</v>
      </c>
    </row>
    <row r="128" spans="1:14" s="58" customFormat="1" ht="75.150000000000006" customHeight="1" x14ac:dyDescent="0.25">
      <c r="A128" s="37" t="s">
        <v>356</v>
      </c>
      <c r="B128" s="42">
        <v>734173921755</v>
      </c>
      <c r="C128" s="87" t="s">
        <v>105</v>
      </c>
      <c r="D128" s="43"/>
      <c r="E128" s="170">
        <v>7.5</v>
      </c>
      <c r="F128" s="47">
        <v>25</v>
      </c>
      <c r="G128" s="44">
        <f t="shared" si="8"/>
        <v>187.5</v>
      </c>
      <c r="H128" s="48"/>
      <c r="I128" s="56" t="s">
        <v>39</v>
      </c>
      <c r="J128" s="57">
        <v>1.5</v>
      </c>
      <c r="K128" s="57">
        <f t="shared" ref="K128:K131" si="53">J128*F128</f>
        <v>37.5</v>
      </c>
      <c r="L128" s="57">
        <f t="shared" si="28"/>
        <v>0</v>
      </c>
    </row>
    <row r="129" spans="1:12" s="58" customFormat="1" ht="51.75" customHeight="1" x14ac:dyDescent="0.25">
      <c r="A129" s="37" t="s">
        <v>212</v>
      </c>
      <c r="B129" s="42">
        <v>734173921816</v>
      </c>
      <c r="C129" s="87" t="s">
        <v>213</v>
      </c>
      <c r="D129" s="43"/>
      <c r="E129" s="44">
        <v>4.75</v>
      </c>
      <c r="F129" s="47">
        <v>36</v>
      </c>
      <c r="G129" s="44">
        <f t="shared" si="8"/>
        <v>171</v>
      </c>
      <c r="H129" s="48"/>
      <c r="I129" s="56" t="s">
        <v>39</v>
      </c>
      <c r="J129" s="57">
        <v>0.75</v>
      </c>
      <c r="K129" s="57">
        <f t="shared" si="53"/>
        <v>27</v>
      </c>
      <c r="L129" s="57">
        <f t="shared" si="28"/>
        <v>0</v>
      </c>
    </row>
    <row r="130" spans="1:12" s="58" customFormat="1" ht="60.45" customHeight="1" x14ac:dyDescent="0.25">
      <c r="A130" s="37" t="s">
        <v>432</v>
      </c>
      <c r="B130" s="42">
        <v>734173921823</v>
      </c>
      <c r="C130" s="87" t="s">
        <v>214</v>
      </c>
      <c r="D130" s="43"/>
      <c r="E130" s="44">
        <v>8.5</v>
      </c>
      <c r="F130" s="47">
        <v>25</v>
      </c>
      <c r="G130" s="44">
        <f t="shared" si="8"/>
        <v>212.5</v>
      </c>
      <c r="H130" s="48"/>
      <c r="I130" s="56" t="s">
        <v>39</v>
      </c>
      <c r="J130" s="57">
        <v>3.5</v>
      </c>
      <c r="K130" s="57">
        <f t="shared" si="53"/>
        <v>87.5</v>
      </c>
      <c r="L130" s="57">
        <f t="shared" si="28"/>
        <v>0</v>
      </c>
    </row>
    <row r="131" spans="1:12" ht="74.7" customHeight="1" x14ac:dyDescent="0.25">
      <c r="A131" s="37" t="s">
        <v>283</v>
      </c>
      <c r="B131" s="42">
        <v>734173926019</v>
      </c>
      <c r="C131" s="87" t="s">
        <v>293</v>
      </c>
      <c r="D131" s="43"/>
      <c r="E131" s="44">
        <v>12</v>
      </c>
      <c r="F131" s="47">
        <v>9</v>
      </c>
      <c r="G131" s="44">
        <f t="shared" si="8"/>
        <v>108</v>
      </c>
      <c r="H131" s="48"/>
      <c r="I131" s="56" t="s">
        <v>39</v>
      </c>
      <c r="J131" s="57">
        <v>3</v>
      </c>
      <c r="K131" s="57">
        <f t="shared" si="53"/>
        <v>27</v>
      </c>
      <c r="L131" s="57">
        <f t="shared" si="28"/>
        <v>0</v>
      </c>
    </row>
    <row r="132" spans="1:12" s="58" customFormat="1" ht="75.150000000000006" customHeight="1" x14ac:dyDescent="0.25">
      <c r="A132" s="37" t="s">
        <v>166</v>
      </c>
      <c r="B132" s="42">
        <v>734173912760</v>
      </c>
      <c r="C132" s="87" t="s">
        <v>165</v>
      </c>
      <c r="D132" s="43"/>
      <c r="E132" s="44">
        <v>6</v>
      </c>
      <c r="F132" s="47">
        <v>24</v>
      </c>
      <c r="G132" s="44">
        <f t="shared" si="8"/>
        <v>144</v>
      </c>
      <c r="H132" s="48"/>
      <c r="I132" s="56" t="s">
        <v>39</v>
      </c>
      <c r="J132" s="57">
        <v>2</v>
      </c>
      <c r="K132" s="57">
        <v>40</v>
      </c>
      <c r="L132" s="57">
        <f t="shared" si="28"/>
        <v>0</v>
      </c>
    </row>
    <row r="133" spans="1:12" s="58" customFormat="1" ht="52.95" customHeight="1" x14ac:dyDescent="0.25">
      <c r="A133" s="37" t="s">
        <v>167</v>
      </c>
      <c r="B133" s="42">
        <v>734173914757</v>
      </c>
      <c r="C133" s="87" t="s">
        <v>178</v>
      </c>
      <c r="D133" s="43"/>
      <c r="E133" s="44">
        <v>4.75</v>
      </c>
      <c r="F133" s="47">
        <v>36</v>
      </c>
      <c r="G133" s="44">
        <f t="shared" si="8"/>
        <v>171</v>
      </c>
      <c r="H133" s="48"/>
      <c r="I133" s="56" t="s">
        <v>39</v>
      </c>
      <c r="J133" s="57">
        <v>0.75</v>
      </c>
      <c r="K133" s="57">
        <v>13.5</v>
      </c>
      <c r="L133" s="57">
        <f t="shared" si="28"/>
        <v>0</v>
      </c>
    </row>
    <row r="134" spans="1:12" s="58" customFormat="1" ht="52.95" customHeight="1" x14ac:dyDescent="0.25">
      <c r="A134" s="37" t="s">
        <v>50</v>
      </c>
      <c r="B134" s="42">
        <v>734173914764</v>
      </c>
      <c r="C134" s="87" t="s">
        <v>82</v>
      </c>
      <c r="D134" s="43"/>
      <c r="E134" s="44">
        <v>9.9499999999999993</v>
      </c>
      <c r="F134" s="47">
        <v>16</v>
      </c>
      <c r="G134" s="44">
        <f t="shared" si="8"/>
        <v>159.19999999999999</v>
      </c>
      <c r="H134" s="48"/>
      <c r="I134" s="56" t="s">
        <v>39</v>
      </c>
      <c r="J134" s="57">
        <v>2.75</v>
      </c>
      <c r="K134" s="57">
        <f>J134*F134</f>
        <v>44</v>
      </c>
      <c r="L134" s="57">
        <f t="shared" si="28"/>
        <v>0</v>
      </c>
    </row>
    <row r="135" spans="1:12" s="58" customFormat="1" ht="42.6" customHeight="1" x14ac:dyDescent="0.25">
      <c r="A135" s="133" t="s">
        <v>234</v>
      </c>
      <c r="B135" s="134">
        <v>734173914771</v>
      </c>
      <c r="C135" s="135" t="s">
        <v>217</v>
      </c>
      <c r="D135" s="136"/>
      <c r="E135" s="146" t="s">
        <v>206</v>
      </c>
      <c r="F135" s="146" t="s">
        <v>207</v>
      </c>
      <c r="G135" s="139">
        <v>165.1</v>
      </c>
      <c r="H135" s="140"/>
      <c r="I135" s="56" t="s">
        <v>39</v>
      </c>
      <c r="J135" s="57"/>
      <c r="K135" s="57">
        <v>33.5</v>
      </c>
      <c r="L135" s="57">
        <f t="shared" ref="L135:L167" si="54">K135*H135</f>
        <v>0</v>
      </c>
    </row>
    <row r="136" spans="1:12" s="58" customFormat="1" ht="77.400000000000006" customHeight="1" x14ac:dyDescent="0.25">
      <c r="A136" s="37" t="s">
        <v>172</v>
      </c>
      <c r="B136" s="42">
        <v>734173924657</v>
      </c>
      <c r="C136" s="87" t="s">
        <v>174</v>
      </c>
      <c r="D136" s="43"/>
      <c r="E136" s="170">
        <v>5.95</v>
      </c>
      <c r="F136" s="47">
        <v>25</v>
      </c>
      <c r="G136" s="44">
        <f t="shared" si="8"/>
        <v>148.75</v>
      </c>
      <c r="H136" s="48"/>
      <c r="I136" s="56" t="s">
        <v>39</v>
      </c>
      <c r="J136" s="57">
        <v>1.5</v>
      </c>
      <c r="K136" s="57">
        <f t="shared" ref="K136" si="55">J136*F136</f>
        <v>37.5</v>
      </c>
      <c r="L136" s="57">
        <f t="shared" si="54"/>
        <v>0</v>
      </c>
    </row>
    <row r="137" spans="1:12" s="58" customFormat="1" ht="70.650000000000006" customHeight="1" x14ac:dyDescent="0.25">
      <c r="A137" s="37" t="s">
        <v>173</v>
      </c>
      <c r="B137" s="42">
        <v>734173924671</v>
      </c>
      <c r="C137" s="87" t="s">
        <v>175</v>
      </c>
      <c r="D137" s="43"/>
      <c r="E137" s="44">
        <v>4.75</v>
      </c>
      <c r="F137" s="47">
        <v>36</v>
      </c>
      <c r="G137" s="44">
        <f t="shared" si="8"/>
        <v>171</v>
      </c>
      <c r="H137" s="48"/>
      <c r="I137" s="56" t="s">
        <v>39</v>
      </c>
      <c r="J137" s="57">
        <v>0.75</v>
      </c>
      <c r="K137" s="57">
        <f t="shared" ref="K137:K138" si="56">J137*F137</f>
        <v>27</v>
      </c>
      <c r="L137" s="57">
        <f t="shared" si="54"/>
        <v>0</v>
      </c>
    </row>
    <row r="138" spans="1:12" ht="74.7" customHeight="1" x14ac:dyDescent="0.25">
      <c r="A138" s="37" t="s">
        <v>219</v>
      </c>
      <c r="B138" s="42">
        <v>734173912272</v>
      </c>
      <c r="C138" s="87" t="s">
        <v>220</v>
      </c>
      <c r="D138" s="43"/>
      <c r="E138" s="170">
        <v>9.9499999999999993</v>
      </c>
      <c r="F138" s="47">
        <v>9</v>
      </c>
      <c r="G138" s="44">
        <f t="shared" si="8"/>
        <v>89.55</v>
      </c>
      <c r="H138" s="48"/>
      <c r="I138" s="56" t="s">
        <v>39</v>
      </c>
      <c r="J138" s="58">
        <v>5.5</v>
      </c>
      <c r="K138" s="58">
        <f t="shared" si="56"/>
        <v>49.5</v>
      </c>
      <c r="L138" s="57">
        <f t="shared" si="54"/>
        <v>0</v>
      </c>
    </row>
    <row r="139" spans="1:12" ht="74.7" customHeight="1" x14ac:dyDescent="0.25">
      <c r="A139" s="37" t="s">
        <v>284</v>
      </c>
      <c r="B139" s="42">
        <v>734173926026</v>
      </c>
      <c r="C139" s="87" t="s">
        <v>294</v>
      </c>
      <c r="D139" s="43"/>
      <c r="E139" s="44">
        <v>17.5</v>
      </c>
      <c r="F139" s="47">
        <v>5</v>
      </c>
      <c r="G139" s="44">
        <f t="shared" ref="G139" si="57">F139*E139</f>
        <v>87.5</v>
      </c>
      <c r="H139" s="48"/>
      <c r="I139" s="56" t="s">
        <v>109</v>
      </c>
      <c r="J139" s="57">
        <v>7</v>
      </c>
      <c r="K139" s="57">
        <f t="shared" ref="K139" si="58">J139*F139</f>
        <v>35</v>
      </c>
      <c r="L139" s="57">
        <f t="shared" si="54"/>
        <v>0</v>
      </c>
    </row>
    <row r="140" spans="1:12" ht="75.45" customHeight="1" x14ac:dyDescent="0.25">
      <c r="A140" s="37" t="s">
        <v>269</v>
      </c>
      <c r="B140" s="42">
        <v>734173925272</v>
      </c>
      <c r="C140" s="87" t="s">
        <v>260</v>
      </c>
      <c r="D140" s="43"/>
      <c r="E140" s="44">
        <v>9.9499999999999993</v>
      </c>
      <c r="F140" s="47">
        <v>16</v>
      </c>
      <c r="G140" s="44">
        <f>F140*E140</f>
        <v>159.19999999999999</v>
      </c>
      <c r="H140" s="48"/>
      <c r="I140" s="56" t="s">
        <v>39</v>
      </c>
      <c r="J140" s="58">
        <v>3</v>
      </c>
      <c r="K140" s="58">
        <f t="shared" ref="K140" si="59">J140*F140</f>
        <v>48</v>
      </c>
      <c r="L140" s="57">
        <f t="shared" si="54"/>
        <v>0</v>
      </c>
    </row>
    <row r="141" spans="1:12" s="58" customFormat="1" ht="77.400000000000006" hidden="1" customHeight="1" x14ac:dyDescent="0.25">
      <c r="A141" s="37" t="s">
        <v>118</v>
      </c>
      <c r="B141" s="42">
        <v>734173921779</v>
      </c>
      <c r="C141" s="87" t="s">
        <v>106</v>
      </c>
      <c r="D141" s="43"/>
      <c r="E141" s="44">
        <v>8.5</v>
      </c>
      <c r="F141" s="47">
        <v>25</v>
      </c>
      <c r="G141" s="44">
        <f t="shared" si="8"/>
        <v>212.5</v>
      </c>
      <c r="H141" s="48"/>
      <c r="I141" s="56" t="s">
        <v>345</v>
      </c>
      <c r="J141" s="57">
        <v>1.5</v>
      </c>
      <c r="K141" s="57">
        <f t="shared" ref="K141:K146" si="60">J141*F141</f>
        <v>37.5</v>
      </c>
      <c r="L141" s="57">
        <f t="shared" si="54"/>
        <v>0</v>
      </c>
    </row>
    <row r="142" spans="1:12" s="58" customFormat="1" ht="77.400000000000006" customHeight="1" x14ac:dyDescent="0.25">
      <c r="A142" s="37" t="s">
        <v>119</v>
      </c>
      <c r="B142" s="42">
        <v>734173921786</v>
      </c>
      <c r="C142" s="87" t="s">
        <v>107</v>
      </c>
      <c r="D142" s="43"/>
      <c r="E142" s="44">
        <v>16</v>
      </c>
      <c r="F142" s="47">
        <v>9</v>
      </c>
      <c r="G142" s="44">
        <f t="shared" si="8"/>
        <v>144</v>
      </c>
      <c r="H142" s="48"/>
      <c r="I142" s="56" t="s">
        <v>39</v>
      </c>
      <c r="J142" s="57">
        <v>5</v>
      </c>
      <c r="K142" s="57">
        <f t="shared" si="60"/>
        <v>45</v>
      </c>
      <c r="L142" s="57">
        <f t="shared" si="54"/>
        <v>0</v>
      </c>
    </row>
    <row r="143" spans="1:12" s="58" customFormat="1" ht="73.5" hidden="1" customHeight="1" x14ac:dyDescent="0.25">
      <c r="A143" s="133" t="s">
        <v>221</v>
      </c>
      <c r="B143" s="134">
        <v>734173924824</v>
      </c>
      <c r="C143" s="135" t="s">
        <v>222</v>
      </c>
      <c r="D143" s="136"/>
      <c r="E143" s="146" t="s">
        <v>223</v>
      </c>
      <c r="F143" s="146" t="s">
        <v>202</v>
      </c>
      <c r="G143" s="139">
        <v>181</v>
      </c>
      <c r="H143" s="140"/>
      <c r="I143" s="56" t="s">
        <v>345</v>
      </c>
      <c r="J143" s="57"/>
      <c r="K143" s="57">
        <v>33.5</v>
      </c>
      <c r="L143" s="57">
        <f t="shared" si="54"/>
        <v>0</v>
      </c>
    </row>
    <row r="144" spans="1:12" ht="67.2" customHeight="1" x14ac:dyDescent="0.25">
      <c r="A144" s="37" t="s">
        <v>229</v>
      </c>
      <c r="B144" s="42">
        <v>734173924961</v>
      </c>
      <c r="C144" s="87" t="s">
        <v>230</v>
      </c>
      <c r="D144" s="43"/>
      <c r="E144" s="44">
        <v>9.9499999999999993</v>
      </c>
      <c r="F144" s="47">
        <v>16</v>
      </c>
      <c r="G144" s="44">
        <f t="shared" ref="G144" si="61">F144*E144</f>
        <v>159.19999999999999</v>
      </c>
      <c r="H144" s="48"/>
      <c r="I144" s="56" t="s">
        <v>39</v>
      </c>
      <c r="J144" s="58">
        <v>3</v>
      </c>
      <c r="K144" s="58">
        <f t="shared" ref="K144" si="62">J144*F144</f>
        <v>48</v>
      </c>
      <c r="L144" s="57">
        <f t="shared" si="54"/>
        <v>0</v>
      </c>
    </row>
    <row r="145" spans="1:12" s="58" customFormat="1" ht="77.400000000000006" customHeight="1" x14ac:dyDescent="0.25">
      <c r="A145" s="37" t="s">
        <v>322</v>
      </c>
      <c r="B145" s="42">
        <v>734173921885</v>
      </c>
      <c r="C145" s="87" t="s">
        <v>122</v>
      </c>
      <c r="D145" s="43"/>
      <c r="E145" s="44">
        <v>7.5</v>
      </c>
      <c r="F145" s="47">
        <v>16</v>
      </c>
      <c r="G145" s="44">
        <f t="shared" si="8"/>
        <v>120</v>
      </c>
      <c r="H145" s="48"/>
      <c r="I145" s="56" t="s">
        <v>39</v>
      </c>
      <c r="J145" s="57">
        <v>2.5</v>
      </c>
      <c r="K145" s="57">
        <f t="shared" ref="K145" si="63">J145*F145</f>
        <v>40</v>
      </c>
      <c r="L145" s="57">
        <f t="shared" si="54"/>
        <v>0</v>
      </c>
    </row>
    <row r="146" spans="1:12" s="58" customFormat="1" ht="77.400000000000006" customHeight="1" x14ac:dyDescent="0.25">
      <c r="A146" s="37" t="s">
        <v>120</v>
      </c>
      <c r="B146" s="42">
        <v>734173921762</v>
      </c>
      <c r="C146" s="87" t="s">
        <v>108</v>
      </c>
      <c r="D146" s="43"/>
      <c r="E146" s="44">
        <v>9.9499999999999993</v>
      </c>
      <c r="F146" s="47">
        <v>16</v>
      </c>
      <c r="G146" s="44">
        <f t="shared" si="8"/>
        <v>159.19999999999999</v>
      </c>
      <c r="H146" s="48"/>
      <c r="I146" s="56" t="s">
        <v>39</v>
      </c>
      <c r="J146" s="57">
        <v>2.5</v>
      </c>
      <c r="K146" s="57">
        <f t="shared" si="60"/>
        <v>40</v>
      </c>
      <c r="L146" s="57">
        <f t="shared" si="54"/>
        <v>0</v>
      </c>
    </row>
    <row r="147" spans="1:12" s="58" customFormat="1" ht="77.400000000000006" customHeight="1" x14ac:dyDescent="0.25">
      <c r="A147" s="37" t="s">
        <v>176</v>
      </c>
      <c r="B147" s="42">
        <v>734173924688</v>
      </c>
      <c r="C147" s="87" t="s">
        <v>177</v>
      </c>
      <c r="D147" s="43"/>
      <c r="E147" s="44">
        <v>9.9499999999999993</v>
      </c>
      <c r="F147" s="47">
        <v>16</v>
      </c>
      <c r="G147" s="44">
        <f t="shared" si="8"/>
        <v>159.19999999999999</v>
      </c>
      <c r="H147" s="48"/>
      <c r="I147" s="56" t="s">
        <v>39</v>
      </c>
      <c r="J147" s="57">
        <v>2.5</v>
      </c>
      <c r="K147" s="57">
        <f t="shared" ref="K147:K148" si="64">J147*F147</f>
        <v>40</v>
      </c>
      <c r="L147" s="57">
        <f t="shared" si="54"/>
        <v>0</v>
      </c>
    </row>
    <row r="148" spans="1:12" ht="75.45" customHeight="1" x14ac:dyDescent="0.25">
      <c r="A148" s="37" t="s">
        <v>262</v>
      </c>
      <c r="B148" s="42">
        <v>734173925265</v>
      </c>
      <c r="C148" s="87" t="s">
        <v>263</v>
      </c>
      <c r="D148" s="43"/>
      <c r="E148" s="44">
        <v>14</v>
      </c>
      <c r="F148" s="47">
        <v>10</v>
      </c>
      <c r="G148" s="44">
        <f>F148*E148</f>
        <v>140</v>
      </c>
      <c r="H148" s="48"/>
      <c r="I148" s="56" t="s">
        <v>39</v>
      </c>
      <c r="J148" s="58">
        <v>14</v>
      </c>
      <c r="K148" s="58">
        <f t="shared" si="64"/>
        <v>140</v>
      </c>
      <c r="L148" s="57">
        <f t="shared" si="54"/>
        <v>0</v>
      </c>
    </row>
    <row r="149" spans="1:12" s="58" customFormat="1" ht="56.4" customHeight="1" x14ac:dyDescent="0.25">
      <c r="A149" s="133" t="s">
        <v>315</v>
      </c>
      <c r="B149" s="134">
        <v>734173926484</v>
      </c>
      <c r="C149" s="135" t="s">
        <v>323</v>
      </c>
      <c r="D149" s="136"/>
      <c r="E149" s="146" t="s">
        <v>317</v>
      </c>
      <c r="F149" s="146" t="s">
        <v>316</v>
      </c>
      <c r="G149" s="139">
        <v>149.6</v>
      </c>
      <c r="H149" s="140"/>
      <c r="I149" s="56" t="s">
        <v>39</v>
      </c>
      <c r="J149" s="57"/>
      <c r="K149" s="57">
        <v>33.5</v>
      </c>
      <c r="L149" s="57">
        <f t="shared" si="54"/>
        <v>0</v>
      </c>
    </row>
    <row r="150" spans="1:12" s="58" customFormat="1" ht="69.599999999999994" customHeight="1" x14ac:dyDescent="0.25">
      <c r="A150" s="37" t="s">
        <v>64</v>
      </c>
      <c r="B150" s="42">
        <v>734173913514</v>
      </c>
      <c r="C150" s="87" t="s">
        <v>86</v>
      </c>
      <c r="D150" s="43"/>
      <c r="E150" s="44">
        <v>6.5</v>
      </c>
      <c r="F150" s="47">
        <v>36</v>
      </c>
      <c r="G150" s="44">
        <f t="shared" si="8"/>
        <v>234</v>
      </c>
      <c r="H150" s="48"/>
      <c r="I150" s="56" t="s">
        <v>39</v>
      </c>
      <c r="J150" s="57">
        <v>0.75</v>
      </c>
      <c r="K150" s="57">
        <f t="shared" ref="K150:K165" si="65">J150*F150</f>
        <v>27</v>
      </c>
      <c r="L150" s="57">
        <f t="shared" si="54"/>
        <v>0</v>
      </c>
    </row>
    <row r="151" spans="1:12" s="58" customFormat="1" ht="69.599999999999994" customHeight="1" x14ac:dyDescent="0.25">
      <c r="A151" s="37" t="s">
        <v>433</v>
      </c>
      <c r="B151" s="42">
        <v>734173927818</v>
      </c>
      <c r="C151" s="87" t="s">
        <v>434</v>
      </c>
      <c r="D151" s="157" t="e" vm="28">
        <v>#VALUE!</v>
      </c>
      <c r="E151" s="44">
        <v>9.9499999999999993</v>
      </c>
      <c r="F151" s="47">
        <v>12</v>
      </c>
      <c r="G151" s="44">
        <f t="shared" ref="G151" si="66">F151*E151</f>
        <v>119.39999999999999</v>
      </c>
      <c r="H151" s="48"/>
      <c r="I151" s="56" t="s">
        <v>39</v>
      </c>
      <c r="J151" s="57">
        <v>0.75</v>
      </c>
      <c r="K151" s="57">
        <f t="shared" ref="K151" si="67">J151*F151</f>
        <v>9</v>
      </c>
      <c r="L151" s="57">
        <f t="shared" ref="L151" si="68">K151*H151</f>
        <v>0</v>
      </c>
    </row>
    <row r="152" spans="1:12" s="58" customFormat="1" ht="73.05" customHeight="1" x14ac:dyDescent="0.25">
      <c r="A152" s="37" t="s">
        <v>65</v>
      </c>
      <c r="B152" s="42">
        <v>734173913521</v>
      </c>
      <c r="C152" s="87" t="s">
        <v>87</v>
      </c>
      <c r="D152" s="43"/>
      <c r="E152" s="44">
        <v>16</v>
      </c>
      <c r="F152" s="47">
        <v>9</v>
      </c>
      <c r="G152" s="44">
        <f t="shared" si="8"/>
        <v>144</v>
      </c>
      <c r="H152" s="48"/>
      <c r="I152" s="56" t="s">
        <v>39</v>
      </c>
      <c r="J152" s="57">
        <v>4.5</v>
      </c>
      <c r="K152" s="57">
        <f t="shared" si="65"/>
        <v>40.5</v>
      </c>
      <c r="L152" s="57">
        <f t="shared" si="54"/>
        <v>0</v>
      </c>
    </row>
    <row r="153" spans="1:12" s="58" customFormat="1" ht="73.5" customHeight="1" x14ac:dyDescent="0.25">
      <c r="A153" s="133" t="s">
        <v>225</v>
      </c>
      <c r="B153" s="134">
        <v>734173924831</v>
      </c>
      <c r="C153" s="135" t="s">
        <v>226</v>
      </c>
      <c r="D153" s="136"/>
      <c r="E153" s="146" t="s">
        <v>227</v>
      </c>
      <c r="F153" s="146" t="s">
        <v>202</v>
      </c>
      <c r="G153" s="139">
        <v>161</v>
      </c>
      <c r="H153" s="140"/>
      <c r="I153" s="56" t="s">
        <v>39</v>
      </c>
      <c r="J153" s="57"/>
      <c r="K153" s="57">
        <v>33.5</v>
      </c>
      <c r="L153" s="57">
        <f t="shared" si="54"/>
        <v>0</v>
      </c>
    </row>
    <row r="154" spans="1:12" s="58" customFormat="1" ht="67.2" customHeight="1" x14ac:dyDescent="0.25">
      <c r="A154" s="37" t="s">
        <v>179</v>
      </c>
      <c r="B154" s="42">
        <v>734173924695</v>
      </c>
      <c r="C154" s="87" t="s">
        <v>181</v>
      </c>
      <c r="D154" s="43"/>
      <c r="E154" s="170">
        <v>5.95</v>
      </c>
      <c r="F154" s="47">
        <v>25</v>
      </c>
      <c r="G154" s="44">
        <f t="shared" ref="G154:G160" si="69">F154*E154</f>
        <v>148.75</v>
      </c>
      <c r="H154" s="48"/>
      <c r="I154" s="56" t="s">
        <v>39</v>
      </c>
      <c r="J154" s="57">
        <v>1.5</v>
      </c>
      <c r="K154" s="57">
        <f t="shared" si="65"/>
        <v>37.5</v>
      </c>
      <c r="L154" s="57">
        <f t="shared" si="54"/>
        <v>0</v>
      </c>
    </row>
    <row r="155" spans="1:12" s="58" customFormat="1" ht="97.95" customHeight="1" x14ac:dyDescent="0.25">
      <c r="A155" s="37" t="s">
        <v>180</v>
      </c>
      <c r="B155" s="42">
        <v>734173924718</v>
      </c>
      <c r="C155" s="87" t="s">
        <v>182</v>
      </c>
      <c r="D155" s="43"/>
      <c r="E155" s="44">
        <v>4.75</v>
      </c>
      <c r="F155" s="47">
        <v>36</v>
      </c>
      <c r="G155" s="44">
        <f t="shared" si="69"/>
        <v>171</v>
      </c>
      <c r="H155" s="48"/>
      <c r="I155" s="56" t="s">
        <v>39</v>
      </c>
      <c r="J155" s="57">
        <v>0.75</v>
      </c>
      <c r="K155" s="57">
        <f t="shared" si="65"/>
        <v>27</v>
      </c>
      <c r="L155" s="57">
        <f t="shared" si="54"/>
        <v>0</v>
      </c>
    </row>
    <row r="156" spans="1:12" s="58" customFormat="1" ht="102.6" customHeight="1" x14ac:dyDescent="0.25">
      <c r="A156" s="37" t="s">
        <v>348</v>
      </c>
      <c r="B156" s="42">
        <v>734173926989</v>
      </c>
      <c r="C156" s="87" t="s">
        <v>384</v>
      </c>
      <c r="D156" s="157" t="e" vm="29">
        <v>#VALUE!</v>
      </c>
      <c r="E156" s="44">
        <v>8.5</v>
      </c>
      <c r="F156" s="47">
        <v>16</v>
      </c>
      <c r="G156" s="44">
        <f t="shared" si="69"/>
        <v>136</v>
      </c>
      <c r="H156" s="48"/>
      <c r="I156" s="56" t="s">
        <v>39</v>
      </c>
      <c r="J156" s="57">
        <v>2</v>
      </c>
      <c r="K156" s="57">
        <f>J156*F156</f>
        <v>32</v>
      </c>
      <c r="L156" s="57">
        <f t="shared" si="54"/>
        <v>0</v>
      </c>
    </row>
    <row r="157" spans="1:12" s="58" customFormat="1" ht="102.6" customHeight="1" x14ac:dyDescent="0.25">
      <c r="A157" s="37" t="s">
        <v>349</v>
      </c>
      <c r="B157" s="42">
        <v>734173926996</v>
      </c>
      <c r="C157" s="87" t="s">
        <v>350</v>
      </c>
      <c r="D157" s="157" t="e" vm="30">
        <v>#VALUE!</v>
      </c>
      <c r="E157" s="44">
        <v>14.5</v>
      </c>
      <c r="F157" s="47">
        <v>9</v>
      </c>
      <c r="G157" s="44">
        <f t="shared" si="69"/>
        <v>130.5</v>
      </c>
      <c r="H157" s="48"/>
      <c r="I157" s="56" t="s">
        <v>39</v>
      </c>
      <c r="J157" s="57">
        <v>4</v>
      </c>
      <c r="K157" s="57">
        <f t="shared" ref="K157" si="70">J157*F157</f>
        <v>36</v>
      </c>
      <c r="L157" s="57">
        <f t="shared" si="54"/>
        <v>0</v>
      </c>
    </row>
    <row r="158" spans="1:12" ht="74.7" customHeight="1" x14ac:dyDescent="0.25">
      <c r="A158" s="37" t="s">
        <v>309</v>
      </c>
      <c r="B158" s="42">
        <v>734173926064</v>
      </c>
      <c r="C158" s="87" t="s">
        <v>297</v>
      </c>
      <c r="D158" s="43"/>
      <c r="E158" s="44">
        <v>7.5</v>
      </c>
      <c r="F158" s="47">
        <v>16</v>
      </c>
      <c r="G158" s="44">
        <f t="shared" si="69"/>
        <v>120</v>
      </c>
      <c r="H158" s="48"/>
      <c r="I158" s="56" t="s">
        <v>39</v>
      </c>
      <c r="J158" s="57">
        <v>1.5</v>
      </c>
      <c r="K158" s="57">
        <f t="shared" si="65"/>
        <v>24</v>
      </c>
      <c r="L158" s="57">
        <f t="shared" si="54"/>
        <v>0</v>
      </c>
    </row>
    <row r="159" spans="1:12" s="58" customFormat="1" ht="80.849999999999994" customHeight="1" x14ac:dyDescent="0.25">
      <c r="A159" s="37" t="s">
        <v>304</v>
      </c>
      <c r="B159" s="42">
        <v>734173922103</v>
      </c>
      <c r="C159" s="87" t="s">
        <v>306</v>
      </c>
      <c r="D159" s="43"/>
      <c r="E159" s="44">
        <v>10.5</v>
      </c>
      <c r="F159" s="47">
        <v>12</v>
      </c>
      <c r="G159" s="44">
        <f t="shared" si="69"/>
        <v>126</v>
      </c>
      <c r="H159" s="48"/>
      <c r="I159" s="56" t="s">
        <v>39</v>
      </c>
      <c r="J159" s="58">
        <v>4</v>
      </c>
      <c r="K159" s="57">
        <f t="shared" ref="K159:K160" si="71">J159*F159</f>
        <v>48</v>
      </c>
      <c r="L159" s="57">
        <f t="shared" si="54"/>
        <v>0</v>
      </c>
    </row>
    <row r="160" spans="1:12" s="58" customFormat="1" ht="80.849999999999994" hidden="1" customHeight="1" x14ac:dyDescent="0.25">
      <c r="A160" s="37" t="s">
        <v>305</v>
      </c>
      <c r="B160" s="42">
        <v>734173922141</v>
      </c>
      <c r="C160" s="87" t="s">
        <v>307</v>
      </c>
      <c r="D160" s="43"/>
      <c r="E160" s="44">
        <v>9.9499999999999993</v>
      </c>
      <c r="F160" s="47">
        <v>16</v>
      </c>
      <c r="G160" s="44">
        <f t="shared" si="69"/>
        <v>159.19999999999999</v>
      </c>
      <c r="H160" s="48"/>
      <c r="I160" s="56" t="s">
        <v>346</v>
      </c>
      <c r="J160" s="58">
        <v>4</v>
      </c>
      <c r="K160" s="57">
        <f t="shared" si="71"/>
        <v>64</v>
      </c>
      <c r="L160" s="57">
        <f t="shared" si="54"/>
        <v>0</v>
      </c>
    </row>
    <row r="161" spans="1:16" s="58" customFormat="1" ht="80.849999999999994" customHeight="1" x14ac:dyDescent="0.25">
      <c r="A161" s="37" t="s">
        <v>251</v>
      </c>
      <c r="B161" s="42">
        <v>734173922158</v>
      </c>
      <c r="C161" s="87" t="s">
        <v>252</v>
      </c>
      <c r="D161" s="43"/>
      <c r="E161" s="44">
        <v>12</v>
      </c>
      <c r="F161" s="47">
        <v>9</v>
      </c>
      <c r="G161" s="44">
        <f t="shared" si="8"/>
        <v>108</v>
      </c>
      <c r="H161" s="48"/>
      <c r="I161" s="56" t="s">
        <v>39</v>
      </c>
      <c r="J161" s="58">
        <v>4</v>
      </c>
      <c r="K161" s="57">
        <f t="shared" si="65"/>
        <v>36</v>
      </c>
      <c r="L161" s="57">
        <f t="shared" si="54"/>
        <v>0</v>
      </c>
    </row>
    <row r="162" spans="1:16" s="58" customFormat="1" ht="66.150000000000006" customHeight="1" x14ac:dyDescent="0.25">
      <c r="A162" s="37" t="s">
        <v>450</v>
      </c>
      <c r="B162" s="42">
        <v>734173912302</v>
      </c>
      <c r="C162" s="87" t="s">
        <v>451</v>
      </c>
      <c r="D162" s="157" t="e" vm="31">
        <v>#VALUE!</v>
      </c>
      <c r="E162" s="170">
        <v>17.5</v>
      </c>
      <c r="F162" s="47">
        <v>9</v>
      </c>
      <c r="G162" s="44">
        <f t="shared" si="8"/>
        <v>157.5</v>
      </c>
      <c r="H162" s="48"/>
      <c r="I162" s="56" t="s">
        <v>39</v>
      </c>
      <c r="J162" s="57">
        <v>7</v>
      </c>
      <c r="K162" s="57">
        <f t="shared" si="65"/>
        <v>63</v>
      </c>
      <c r="L162" s="57">
        <f t="shared" si="54"/>
        <v>0</v>
      </c>
    </row>
    <row r="163" spans="1:16" s="58" customFormat="1" ht="80.099999999999994" customHeight="1" x14ac:dyDescent="0.25">
      <c r="A163" s="37" t="s">
        <v>40</v>
      </c>
      <c r="B163" s="42">
        <v>734173913170</v>
      </c>
      <c r="C163" s="87" t="s">
        <v>88</v>
      </c>
      <c r="D163" s="43"/>
      <c r="E163" s="44">
        <v>15.5</v>
      </c>
      <c r="F163" s="47">
        <v>6</v>
      </c>
      <c r="G163" s="44">
        <f t="shared" si="8"/>
        <v>93</v>
      </c>
      <c r="H163" s="48"/>
      <c r="I163" s="56" t="s">
        <v>39</v>
      </c>
      <c r="J163" s="57">
        <v>4.5</v>
      </c>
      <c r="K163" s="57">
        <f t="shared" si="65"/>
        <v>27</v>
      </c>
      <c r="L163" s="57">
        <f t="shared" si="54"/>
        <v>0</v>
      </c>
    </row>
    <row r="164" spans="1:16" ht="75.599999999999994" customHeight="1" x14ac:dyDescent="0.25">
      <c r="A164" s="49" t="s">
        <v>357</v>
      </c>
      <c r="B164" s="42">
        <v>734173922325</v>
      </c>
      <c r="C164" s="88" t="s">
        <v>232</v>
      </c>
      <c r="D164" s="157" t="e" vm="32">
        <v>#VALUE!</v>
      </c>
      <c r="E164" s="44">
        <v>9.9499999999999993</v>
      </c>
      <c r="F164" s="47">
        <v>16</v>
      </c>
      <c r="G164" s="44">
        <f t="shared" ref="G164:G165" si="72">F164*E164</f>
        <v>159.19999999999999</v>
      </c>
      <c r="H164" s="48"/>
      <c r="I164" s="56" t="s">
        <v>39</v>
      </c>
      <c r="J164" s="58">
        <v>2</v>
      </c>
      <c r="K164" s="58">
        <f t="shared" si="65"/>
        <v>32</v>
      </c>
      <c r="L164" s="57">
        <f t="shared" si="54"/>
        <v>0</v>
      </c>
    </row>
    <row r="165" spans="1:16" ht="74.7" customHeight="1" x14ac:dyDescent="0.25">
      <c r="A165" s="37" t="s">
        <v>287</v>
      </c>
      <c r="B165" s="42">
        <v>734173915631</v>
      </c>
      <c r="C165" s="87" t="s">
        <v>298</v>
      </c>
      <c r="D165" s="43"/>
      <c r="E165" s="44">
        <v>15</v>
      </c>
      <c r="F165" s="47">
        <v>8</v>
      </c>
      <c r="G165" s="44">
        <f t="shared" si="72"/>
        <v>120</v>
      </c>
      <c r="H165" s="48"/>
      <c r="I165" s="56" t="s">
        <v>39</v>
      </c>
      <c r="J165" s="57">
        <v>4</v>
      </c>
      <c r="K165" s="57">
        <f t="shared" si="65"/>
        <v>32</v>
      </c>
      <c r="L165" s="57">
        <f t="shared" si="54"/>
        <v>0</v>
      </c>
    </row>
    <row r="166" spans="1:16" s="58" customFormat="1" ht="67.95" customHeight="1" x14ac:dyDescent="0.25">
      <c r="A166" s="49" t="s">
        <v>2</v>
      </c>
      <c r="B166" s="42">
        <v>734173911640</v>
      </c>
      <c r="C166" s="88" t="s">
        <v>73</v>
      </c>
      <c r="D166" s="43"/>
      <c r="E166" s="44">
        <v>12.95</v>
      </c>
      <c r="F166" s="47">
        <v>8</v>
      </c>
      <c r="G166" s="44">
        <f t="shared" ref="G166:G167" si="73">F166*E166</f>
        <v>103.6</v>
      </c>
      <c r="H166" s="48"/>
      <c r="I166" s="56" t="s">
        <v>39</v>
      </c>
      <c r="J166" s="57">
        <v>4.5</v>
      </c>
      <c r="K166" s="57">
        <f t="shared" si="12"/>
        <v>36</v>
      </c>
      <c r="L166" s="57">
        <f t="shared" si="54"/>
        <v>0</v>
      </c>
    </row>
    <row r="167" spans="1:16" s="58" customFormat="1" ht="66.599999999999994" customHeight="1" thickBot="1" x14ac:dyDescent="0.3">
      <c r="A167" s="49" t="s">
        <v>1</v>
      </c>
      <c r="B167" s="42">
        <v>734173910995</v>
      </c>
      <c r="C167" s="88" t="s">
        <v>74</v>
      </c>
      <c r="D167" s="43"/>
      <c r="E167" s="44">
        <v>19.95</v>
      </c>
      <c r="F167" s="47">
        <v>4</v>
      </c>
      <c r="G167" s="44">
        <f t="shared" si="73"/>
        <v>79.8</v>
      </c>
      <c r="H167" s="48"/>
      <c r="I167" s="56" t="s">
        <v>39</v>
      </c>
      <c r="J167" s="57">
        <v>10</v>
      </c>
      <c r="K167" s="57">
        <f t="shared" si="12"/>
        <v>40</v>
      </c>
      <c r="L167" s="57">
        <f t="shared" si="54"/>
        <v>0</v>
      </c>
    </row>
    <row r="168" spans="1:16" s="36" customFormat="1" ht="30.75" customHeight="1" thickBot="1" x14ac:dyDescent="0.3">
      <c r="A168" s="52"/>
      <c r="B168" s="52"/>
      <c r="C168" s="53"/>
      <c r="D168" s="184" t="s">
        <v>244</v>
      </c>
      <c r="E168" s="184"/>
      <c r="F168" s="184"/>
      <c r="G168" s="184"/>
      <c r="H168" s="54">
        <f>SUM(H30:H167)</f>
        <v>0</v>
      </c>
      <c r="I168" s="8"/>
      <c r="J168" s="32"/>
      <c r="K168" s="32"/>
      <c r="L168" s="32">
        <f>SUM(L30:L167)</f>
        <v>0</v>
      </c>
    </row>
    <row r="169" spans="1:16" ht="76.05" customHeight="1" x14ac:dyDescent="0.25">
      <c r="A169" s="206" t="s">
        <v>245</v>
      </c>
      <c r="B169" s="206"/>
      <c r="C169" s="206"/>
      <c r="D169" s="207" t="s">
        <v>9</v>
      </c>
      <c r="E169" s="207"/>
      <c r="F169" s="207"/>
      <c r="G169" s="207"/>
      <c r="H169" s="207"/>
      <c r="I169" s="2"/>
      <c r="P169" s="2">
        <v>1</v>
      </c>
    </row>
    <row r="170" spans="1:16" ht="32.549999999999997" customHeight="1" x14ac:dyDescent="0.25">
      <c r="A170" s="206" t="s">
        <v>103</v>
      </c>
      <c r="B170" s="206"/>
      <c r="C170" s="206"/>
    </row>
    <row r="171" spans="1:16" ht="10.199999999999999" customHeight="1" x14ac:dyDescent="0.25">
      <c r="A171" s="206"/>
      <c r="B171" s="206"/>
      <c r="C171" s="206"/>
    </row>
    <row r="172" spans="1:16" ht="34.65" customHeight="1" x14ac:dyDescent="0.25">
      <c r="A172" s="206" t="s">
        <v>10</v>
      </c>
      <c r="B172" s="206"/>
      <c r="C172" s="206"/>
    </row>
    <row r="173" spans="1:16" ht="25.5" customHeight="1" x14ac:dyDescent="0.25">
      <c r="A173" s="206" t="s">
        <v>11</v>
      </c>
      <c r="B173" s="206"/>
      <c r="C173" s="206"/>
    </row>
    <row r="174" spans="1:16" ht="19.2" customHeight="1" x14ac:dyDescent="0.25">
      <c r="A174" s="131"/>
      <c r="B174" s="131"/>
      <c r="C174" s="131"/>
    </row>
    <row r="175" spans="1:16" ht="19.2" customHeight="1" x14ac:dyDescent="0.25">
      <c r="A175" s="131"/>
      <c r="B175" s="131"/>
      <c r="C175" s="131"/>
    </row>
    <row r="176" spans="1:16" ht="19.2" customHeight="1" x14ac:dyDescent="0.25">
      <c r="A176" s="131"/>
      <c r="B176" s="131"/>
      <c r="C176" s="131"/>
    </row>
    <row r="177" spans="1:3" ht="19.2" customHeight="1" x14ac:dyDescent="0.25">
      <c r="A177" s="131"/>
      <c r="B177" s="131"/>
      <c r="C177" s="131"/>
    </row>
  </sheetData>
  <autoFilter ref="A17:L177" xr:uid="{7B0A7F8D-FD0E-471D-949B-6348C8DF060B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8">
      <filters blank="1">
        <filter val="y"/>
        <filter val="y/n"/>
      </filters>
    </filterColumn>
  </autoFilter>
  <sortState xmlns:xlrd2="http://schemas.microsoft.com/office/spreadsheetml/2017/richdata2" ref="A50:E167">
    <sortCondition ref="A70:A167"/>
  </sortState>
  <mergeCells count="37">
    <mergeCell ref="E8:H8"/>
    <mergeCell ref="A13:H13"/>
    <mergeCell ref="C1:I1"/>
    <mergeCell ref="F2:J2"/>
    <mergeCell ref="F3:J3"/>
    <mergeCell ref="A9:B9"/>
    <mergeCell ref="A11:B11"/>
    <mergeCell ref="A7:B7"/>
    <mergeCell ref="E9:H9"/>
    <mergeCell ref="E11:H11"/>
    <mergeCell ref="G10:H10"/>
    <mergeCell ref="A8:B8"/>
    <mergeCell ref="A10:B10"/>
    <mergeCell ref="C2:D2"/>
    <mergeCell ref="F5:J5"/>
    <mergeCell ref="A6:I6"/>
    <mergeCell ref="F4:H4"/>
    <mergeCell ref="C3:D3"/>
    <mergeCell ref="C4:D4"/>
    <mergeCell ref="C5:D5"/>
    <mergeCell ref="E7:H7"/>
    <mergeCell ref="A173:C173"/>
    <mergeCell ref="A172:C172"/>
    <mergeCell ref="D169:H169"/>
    <mergeCell ref="A169:C169"/>
    <mergeCell ref="A170:C171"/>
    <mergeCell ref="D168:G168"/>
    <mergeCell ref="A27:H27"/>
    <mergeCell ref="E12:H12"/>
    <mergeCell ref="A17:H17"/>
    <mergeCell ref="A12:B12"/>
    <mergeCell ref="A15:H15"/>
    <mergeCell ref="D22:E22"/>
    <mergeCell ref="D23:E23"/>
    <mergeCell ref="D24:E24"/>
    <mergeCell ref="A16:H16"/>
    <mergeCell ref="A14:H14"/>
  </mergeCells>
  <pageMargins left="0.7" right="0.7" top="0.75" bottom="0.5" header="0.3" footer="0.3"/>
  <pageSetup scale="58" fitToHeight="0" orientation="portrait" r:id="rId1"/>
  <headerFooter>
    <oddFooter>&amp;L&amp;"Arial,Bold"&amp;16Popes Plant Farm&amp;C&amp;"Arial,Bold"&amp;16&amp;F&amp;R&amp;"Arial,Bold"&amp;16Page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E1397-19F4-43F3-BE03-EFB6BF4327C0}">
  <sheetPr>
    <pageSetUpPr fitToPage="1"/>
  </sheetPr>
  <dimension ref="A1:H168"/>
  <sheetViews>
    <sheetView workbookViewId="0">
      <selection activeCell="B167" sqref="B167"/>
    </sheetView>
  </sheetViews>
  <sheetFormatPr defaultColWidth="8.77734375" defaultRowHeight="14.4" x14ac:dyDescent="0.3"/>
  <cols>
    <col min="1" max="1" width="11.109375" customWidth="1"/>
    <col min="2" max="2" width="46" style="10" customWidth="1"/>
    <col min="3" max="3" width="17.109375" style="109" customWidth="1"/>
    <col min="4" max="4" width="19.21875" style="10" customWidth="1"/>
    <col min="5" max="5" width="9.88671875" bestFit="1" customWidth="1"/>
    <col min="6" max="6" width="9.77734375" customWidth="1"/>
    <col min="8" max="8" width="10.109375" style="167" customWidth="1"/>
  </cols>
  <sheetData>
    <row r="1" spans="1:8" s="10" customFormat="1" ht="24.6" x14ac:dyDescent="0.4">
      <c r="A1" s="9" t="s">
        <v>26</v>
      </c>
      <c r="C1" s="109"/>
      <c r="E1"/>
      <c r="G1"/>
      <c r="H1" s="105"/>
    </row>
    <row r="2" spans="1:8" s="10" customFormat="1" x14ac:dyDescent="0.3">
      <c r="A2" s="11" t="s">
        <v>27</v>
      </c>
      <c r="C2" s="109"/>
      <c r="E2"/>
      <c r="G2"/>
      <c r="H2" s="105"/>
    </row>
    <row r="3" spans="1:8" s="10" customFormat="1" x14ac:dyDescent="0.3">
      <c r="A3" s="11" t="s">
        <v>34</v>
      </c>
      <c r="C3" s="109"/>
      <c r="E3"/>
      <c r="G3"/>
      <c r="H3" s="105"/>
    </row>
    <row r="4" spans="1:8" s="10" customFormat="1" x14ac:dyDescent="0.3">
      <c r="A4" s="11" t="s">
        <v>28</v>
      </c>
      <c r="C4" s="109"/>
      <c r="E4"/>
      <c r="G4"/>
      <c r="H4" s="105"/>
    </row>
    <row r="5" spans="1:8" s="10" customFormat="1" x14ac:dyDescent="0.3">
      <c r="A5" s="12"/>
      <c r="B5" s="11"/>
      <c r="C5" s="110"/>
      <c r="E5"/>
      <c r="G5"/>
      <c r="H5" s="105"/>
    </row>
    <row r="6" spans="1:8" s="10" customFormat="1" x14ac:dyDescent="0.3">
      <c r="A6" s="13" t="s">
        <v>29</v>
      </c>
      <c r="B6" s="14">
        <f>'Order Sheet'!A10</f>
        <v>0</v>
      </c>
      <c r="C6" s="111"/>
      <c r="D6" s="105"/>
      <c r="E6" s="15" t="s">
        <v>30</v>
      </c>
      <c r="G6"/>
      <c r="H6" s="105"/>
    </row>
    <row r="7" spans="1:8" s="10" customFormat="1" x14ac:dyDescent="0.3">
      <c r="A7" s="16"/>
      <c r="B7" s="17"/>
      <c r="C7" s="112"/>
      <c r="E7" s="233">
        <f>'Order Sheet'!A8</f>
        <v>0</v>
      </c>
      <c r="F7" s="233"/>
      <c r="G7" s="233"/>
      <c r="H7" s="105"/>
    </row>
    <row r="8" spans="1:8" s="10" customFormat="1" x14ac:dyDescent="0.3">
      <c r="A8" s="13" t="s">
        <v>31</v>
      </c>
      <c r="B8" s="18">
        <f>'Order Sheet'!E11</f>
        <v>0</v>
      </c>
      <c r="C8" s="113"/>
      <c r="E8" s="234">
        <f>'Order Sheet'!E8</f>
        <v>0</v>
      </c>
      <c r="F8" s="234"/>
      <c r="G8" s="234"/>
      <c r="H8" s="105"/>
    </row>
    <row r="9" spans="1:8" s="10" customFormat="1" x14ac:dyDescent="0.3">
      <c r="A9" s="13" t="s">
        <v>24</v>
      </c>
      <c r="B9" s="19">
        <f>'Order Sheet'!A12</f>
        <v>0</v>
      </c>
      <c r="C9" s="113"/>
      <c r="D9" s="95"/>
      <c r="E9" s="234" t="str">
        <f>CONCATENATE('Order Sheet'!E9," ",'Order Sheet'!E10," ",'Order Sheet'!G10)</f>
        <v xml:space="preserve">  </v>
      </c>
      <c r="F9" s="234"/>
      <c r="G9" s="234"/>
      <c r="H9" s="105"/>
    </row>
    <row r="10" spans="1:8" s="10" customFormat="1" x14ac:dyDescent="0.3">
      <c r="A10" s="13"/>
      <c r="B10" s="108" t="s">
        <v>47</v>
      </c>
      <c r="C10" s="113"/>
      <c r="D10" s="95">
        <f>'Order Sheet'!C12</f>
        <v>0</v>
      </c>
      <c r="E10" s="62"/>
      <c r="F10" s="62"/>
      <c r="G10" s="62"/>
      <c r="H10" s="105"/>
    </row>
    <row r="11" spans="1:8" ht="30.15" customHeight="1" x14ac:dyDescent="0.3">
      <c r="A11" s="20" t="s">
        <v>57</v>
      </c>
      <c r="B11" s="20" t="s">
        <v>0</v>
      </c>
      <c r="C11" s="114" t="s">
        <v>3</v>
      </c>
      <c r="D11" s="20" t="s">
        <v>66</v>
      </c>
      <c r="E11" s="20" t="s">
        <v>60</v>
      </c>
      <c r="F11" s="20" t="s">
        <v>16</v>
      </c>
      <c r="G11" s="20"/>
      <c r="H11" s="166" t="s">
        <v>347</v>
      </c>
    </row>
    <row r="12" spans="1:8" hidden="1" x14ac:dyDescent="0.3">
      <c r="A12" s="94">
        <f>'Order Sheet'!H19</f>
        <v>0</v>
      </c>
      <c r="B12" s="25" t="s">
        <v>326</v>
      </c>
      <c r="C12" s="115">
        <f>'Order Sheet'!B19</f>
        <v>0</v>
      </c>
      <c r="D12" s="91">
        <f>'Order Sheet'!C19</f>
        <v>0</v>
      </c>
      <c r="E12" s="29">
        <f>'Order Sheet'!G19</f>
        <v>0</v>
      </c>
      <c r="F12" s="29">
        <f>A12*E12</f>
        <v>0</v>
      </c>
      <c r="G12" s="30"/>
    </row>
    <row r="13" spans="1:8" x14ac:dyDescent="0.3">
      <c r="A13" s="94">
        <f>'Order Sheet'!H20</f>
        <v>0</v>
      </c>
      <c r="B13" s="25" t="s">
        <v>326</v>
      </c>
      <c r="C13" s="115">
        <f>'Order Sheet'!B20</f>
        <v>734173930269</v>
      </c>
      <c r="D13" s="91" t="str">
        <f>'Order Sheet'!C20</f>
        <v>R1-5SHELF</v>
      </c>
      <c r="E13" s="29">
        <f>'Order Sheet'!G20</f>
        <v>1096.8</v>
      </c>
      <c r="F13" s="29">
        <f>A13*E13</f>
        <v>0</v>
      </c>
      <c r="G13" s="30"/>
      <c r="H13" s="167" t="str">
        <f>'Order Sheet'!I20</f>
        <v>y</v>
      </c>
    </row>
    <row r="14" spans="1:8" x14ac:dyDescent="0.3">
      <c r="A14" s="94">
        <f>'Order Sheet'!H21</f>
        <v>0</v>
      </c>
      <c r="B14" s="25" t="s">
        <v>327</v>
      </c>
      <c r="C14" s="115">
        <f>'Order Sheet'!B21</f>
        <v>734173930276</v>
      </c>
      <c r="D14" s="91" t="str">
        <f>'Order Sheet'!C21</f>
        <v>R2-5SHELF</v>
      </c>
      <c r="E14" s="29">
        <f>'Order Sheet'!G21</f>
        <v>1056.4000000000001</v>
      </c>
      <c r="F14" s="29">
        <f t="shared" ref="F14:F15" si="0">A14*E14</f>
        <v>0</v>
      </c>
      <c r="G14" s="30"/>
      <c r="H14" s="167" t="str">
        <f>'Order Sheet'!I21</f>
        <v>y</v>
      </c>
    </row>
    <row r="15" spans="1:8" x14ac:dyDescent="0.3">
      <c r="A15" s="94">
        <f>'Order Sheet'!H22</f>
        <v>0</v>
      </c>
      <c r="B15" s="25" t="s">
        <v>362</v>
      </c>
      <c r="C15" s="115">
        <f>'Order Sheet'!B22</f>
        <v>734173931716</v>
      </c>
      <c r="D15" s="91" t="str">
        <f>'Order Sheet'!C22</f>
        <v>PPFRSA26</v>
      </c>
      <c r="E15" s="29">
        <f>'Order Sheet'!G22</f>
        <v>1098.5999999999999</v>
      </c>
      <c r="F15" s="29">
        <f t="shared" si="0"/>
        <v>0</v>
      </c>
      <c r="G15" s="30"/>
      <c r="H15" s="167" t="str">
        <f>'Order Sheet'!I22</f>
        <v>y</v>
      </c>
    </row>
    <row r="16" spans="1:8" x14ac:dyDescent="0.3">
      <c r="A16" s="94">
        <f>'Order Sheet'!H23</f>
        <v>0</v>
      </c>
      <c r="B16" s="25" t="s">
        <v>388</v>
      </c>
      <c r="C16" s="115">
        <f>'Order Sheet'!B23</f>
        <v>734173915631</v>
      </c>
      <c r="D16" s="91" t="str">
        <f>'Order Sheet'!C23</f>
        <v>PPFRGR26</v>
      </c>
      <c r="E16" s="29">
        <f>'Order Sheet'!G23</f>
        <v>1432</v>
      </c>
      <c r="F16" s="29">
        <f t="shared" ref="F16:F17" si="1">A16*E16</f>
        <v>0</v>
      </c>
      <c r="G16" s="30"/>
      <c r="H16" s="167" t="str">
        <f>'Order Sheet'!I23</f>
        <v>y</v>
      </c>
    </row>
    <row r="17" spans="1:8" x14ac:dyDescent="0.3">
      <c r="A17" s="94">
        <f>'Order Sheet'!H24</f>
        <v>0</v>
      </c>
      <c r="B17" s="25" t="s">
        <v>389</v>
      </c>
      <c r="C17" s="115">
        <f>'Order Sheet'!B24</f>
        <v>734173931730</v>
      </c>
      <c r="D17" s="91" t="str">
        <f>'Order Sheet'!C24</f>
        <v>PPFRTU26</v>
      </c>
      <c r="E17" s="29">
        <f>'Order Sheet'!G24</f>
        <v>1283.5</v>
      </c>
      <c r="F17" s="29">
        <f t="shared" si="1"/>
        <v>0</v>
      </c>
      <c r="G17" s="30"/>
      <c r="H17" s="167" t="str">
        <f>'Order Sheet'!I24</f>
        <v>No</v>
      </c>
    </row>
    <row r="18" spans="1:8" x14ac:dyDescent="0.3">
      <c r="A18" s="94"/>
      <c r="B18" s="27"/>
      <c r="C18" s="116"/>
      <c r="D18" s="26"/>
      <c r="E18" s="29" t="s">
        <v>32</v>
      </c>
      <c r="F18" s="29">
        <f>SUM(F12:F17)</f>
        <v>0</v>
      </c>
      <c r="G18" s="30"/>
      <c r="H18" s="167" t="str">
        <f>'Order Sheet'!I25</f>
        <v>Y</v>
      </c>
    </row>
    <row r="19" spans="1:8" s="10" customFormat="1" x14ac:dyDescent="0.3">
      <c r="A19" s="13"/>
      <c r="B19" s="19"/>
      <c r="C19" s="113"/>
      <c r="E19" s="62"/>
      <c r="F19" s="62"/>
      <c r="G19" s="62"/>
      <c r="H19" s="167" t="str">
        <f>'Order Sheet'!I26</f>
        <v>y</v>
      </c>
    </row>
    <row r="20" spans="1:8" s="10" customFormat="1" x14ac:dyDescent="0.3">
      <c r="A20" s="12"/>
      <c r="C20" s="109"/>
      <c r="E20"/>
      <c r="G20"/>
      <c r="H20" s="167" t="str">
        <f>'Order Sheet'!I27</f>
        <v>y</v>
      </c>
    </row>
    <row r="21" spans="1:8" ht="30.15" customHeight="1" x14ac:dyDescent="0.3">
      <c r="A21" s="20" t="s">
        <v>12</v>
      </c>
      <c r="B21" s="20" t="s">
        <v>0</v>
      </c>
      <c r="C21" s="114" t="s">
        <v>3</v>
      </c>
      <c r="D21" s="20" t="s">
        <v>66</v>
      </c>
      <c r="E21" s="20" t="s">
        <v>13</v>
      </c>
      <c r="F21" s="20" t="s">
        <v>16</v>
      </c>
      <c r="G21" s="20" t="s">
        <v>14</v>
      </c>
      <c r="H21" s="168" t="str">
        <f>'Order Sheet'!I28</f>
        <v>y/n</v>
      </c>
    </row>
    <row r="22" spans="1:8" x14ac:dyDescent="0.3">
      <c r="A22" s="179">
        <f>'Order Sheet'!H29</f>
        <v>0</v>
      </c>
      <c r="B22" s="180" t="s">
        <v>390</v>
      </c>
      <c r="C22" s="181"/>
      <c r="D22" s="181"/>
      <c r="E22" s="182"/>
      <c r="F22" s="182"/>
      <c r="G22" s="183"/>
      <c r="H22" s="168" t="str">
        <f>'Order Sheet'!I29</f>
        <v>y</v>
      </c>
    </row>
    <row r="23" spans="1:8" x14ac:dyDescent="0.3">
      <c r="A23" s="94">
        <f>'Order Sheet'!H30</f>
        <v>0</v>
      </c>
      <c r="B23" s="127" t="s">
        <v>391</v>
      </c>
      <c r="C23" s="115">
        <f>'Order Sheet'!B30</f>
        <v>734173927535</v>
      </c>
      <c r="D23" s="26" t="str">
        <f>'Order Sheet'!C30</f>
        <v>92753-HS</v>
      </c>
      <c r="E23" s="29">
        <f>'Order Sheet'!G30</f>
        <v>198</v>
      </c>
      <c r="F23" s="29">
        <f>A23*E23</f>
        <v>0</v>
      </c>
      <c r="G23" s="30">
        <f>'Order Sheet'!F30</f>
        <v>36</v>
      </c>
      <c r="H23" s="167" t="str">
        <f>'Order Sheet'!I30</f>
        <v>y</v>
      </c>
    </row>
    <row r="24" spans="1:8" ht="27.6" x14ac:dyDescent="0.3">
      <c r="A24" s="94">
        <f>'Order Sheet'!H31</f>
        <v>0</v>
      </c>
      <c r="B24" s="160" t="s">
        <v>421</v>
      </c>
      <c r="C24" s="161">
        <f>'Order Sheet'!B31</f>
        <v>734173927702</v>
      </c>
      <c r="D24" s="162" t="str">
        <f>'Order Sheet'!C31</f>
        <v>92770-HS</v>
      </c>
      <c r="E24" s="163">
        <f>'Order Sheet'!G31</f>
        <v>184.5</v>
      </c>
      <c r="F24" s="163">
        <f t="shared" ref="F24:F40" si="2">A24*E24</f>
        <v>0</v>
      </c>
      <c r="G24" s="164" t="str">
        <f>'Order Sheet'!F31</f>
        <v>36 pieces</v>
      </c>
      <c r="H24" s="167" t="str">
        <f>'Order Sheet'!I31</f>
        <v>y</v>
      </c>
    </row>
    <row r="25" spans="1:8" x14ac:dyDescent="0.3">
      <c r="A25" s="94">
        <f>'Order Sheet'!H32</f>
        <v>0</v>
      </c>
      <c r="B25" s="127" t="s">
        <v>392</v>
      </c>
      <c r="C25" s="115">
        <f>'Order Sheet'!B32</f>
        <v>734173927610</v>
      </c>
      <c r="D25" s="26" t="str">
        <f>'Order Sheet'!C32</f>
        <v>92761-HS</v>
      </c>
      <c r="E25" s="29">
        <f>'Order Sheet'!G32</f>
        <v>167.39999999999998</v>
      </c>
      <c r="F25" s="29">
        <f t="shared" si="2"/>
        <v>0</v>
      </c>
      <c r="G25" s="30">
        <f>'Order Sheet'!F32</f>
        <v>12</v>
      </c>
      <c r="H25" s="167" t="str">
        <f>'Order Sheet'!I32</f>
        <v>y</v>
      </c>
    </row>
    <row r="26" spans="1:8" x14ac:dyDescent="0.3">
      <c r="A26" s="94">
        <f>'Order Sheet'!H33</f>
        <v>0</v>
      </c>
      <c r="B26" s="127" t="s">
        <v>393</v>
      </c>
      <c r="C26" s="115">
        <f>'Order Sheet'!B33</f>
        <v>734173927542</v>
      </c>
      <c r="D26" s="26" t="str">
        <f>'Order Sheet'!C33</f>
        <v>92754-HS</v>
      </c>
      <c r="E26" s="29">
        <f>'Order Sheet'!G33</f>
        <v>136</v>
      </c>
      <c r="F26" s="29">
        <f t="shared" si="2"/>
        <v>0</v>
      </c>
      <c r="G26" s="30">
        <f>'Order Sheet'!F33</f>
        <v>16</v>
      </c>
      <c r="H26" s="167" t="str">
        <f>'Order Sheet'!I33</f>
        <v>y</v>
      </c>
    </row>
    <row r="27" spans="1:8" x14ac:dyDescent="0.3">
      <c r="A27" s="94">
        <f>'Order Sheet'!H34</f>
        <v>0</v>
      </c>
      <c r="B27" s="127" t="s">
        <v>394</v>
      </c>
      <c r="C27" s="115">
        <f>'Order Sheet'!B34</f>
        <v>734173927597</v>
      </c>
      <c r="D27" s="26" t="str">
        <f>'Order Sheet'!C34</f>
        <v>92759-HS</v>
      </c>
      <c r="E27" s="29">
        <f>'Order Sheet'!G34</f>
        <v>143.39999999999998</v>
      </c>
      <c r="F27" s="29">
        <f t="shared" si="2"/>
        <v>0</v>
      </c>
      <c r="G27" s="30">
        <f>'Order Sheet'!F34</f>
        <v>12</v>
      </c>
      <c r="H27" s="167" t="str">
        <f>'Order Sheet'!I34</f>
        <v>y</v>
      </c>
    </row>
    <row r="28" spans="1:8" x14ac:dyDescent="0.3">
      <c r="A28" s="94">
        <f>'Order Sheet'!H35</f>
        <v>0</v>
      </c>
      <c r="B28" s="127" t="s">
        <v>395</v>
      </c>
      <c r="C28" s="115">
        <f>'Order Sheet'!B35</f>
        <v>734173927580</v>
      </c>
      <c r="D28" s="26" t="str">
        <f>'Order Sheet'!C35</f>
        <v>92758-HS</v>
      </c>
      <c r="E28" s="29">
        <f>'Order Sheet'!G35</f>
        <v>143.39999999999998</v>
      </c>
      <c r="F28" s="29">
        <f t="shared" si="2"/>
        <v>0</v>
      </c>
      <c r="G28" s="30">
        <f>'Order Sheet'!F35</f>
        <v>12</v>
      </c>
      <c r="H28" s="167" t="str">
        <f>'Order Sheet'!I35</f>
        <v>y</v>
      </c>
    </row>
    <row r="29" spans="1:8" x14ac:dyDescent="0.3">
      <c r="A29" s="94">
        <f>'Order Sheet'!H36</f>
        <v>0</v>
      </c>
      <c r="B29" s="127" t="s">
        <v>396</v>
      </c>
      <c r="C29" s="115">
        <f>'Order Sheet'!B36</f>
        <v>734173927603</v>
      </c>
      <c r="D29" s="26" t="str">
        <f>'Order Sheet'!C36</f>
        <v>92760-HS</v>
      </c>
      <c r="E29" s="29">
        <f>'Order Sheet'!G36</f>
        <v>143.39999999999998</v>
      </c>
      <c r="F29" s="29">
        <f t="shared" si="2"/>
        <v>0</v>
      </c>
      <c r="G29" s="30">
        <f>'Order Sheet'!F36</f>
        <v>12</v>
      </c>
      <c r="H29" s="167" t="str">
        <f>'Order Sheet'!I36</f>
        <v>y</v>
      </c>
    </row>
    <row r="30" spans="1:8" ht="27.6" x14ac:dyDescent="0.3">
      <c r="A30" s="94">
        <f>'Order Sheet'!H37</f>
        <v>0</v>
      </c>
      <c r="B30" s="160" t="s">
        <v>425</v>
      </c>
      <c r="C30" s="161">
        <f>'Order Sheet'!B37</f>
        <v>734173927689</v>
      </c>
      <c r="D30" s="162" t="str">
        <f>'Order Sheet'!C37</f>
        <v>92768-HS</v>
      </c>
      <c r="E30" s="163">
        <f>'Order Sheet'!G37</f>
        <v>143.4</v>
      </c>
      <c r="F30" s="163">
        <f t="shared" si="2"/>
        <v>0</v>
      </c>
      <c r="G30" s="164" t="str">
        <f>'Order Sheet'!F37</f>
        <v>12 pieces</v>
      </c>
      <c r="H30" s="167" t="str">
        <f>'Order Sheet'!I37</f>
        <v>y</v>
      </c>
    </row>
    <row r="31" spans="1:8" x14ac:dyDescent="0.3">
      <c r="A31" s="94">
        <f>'Order Sheet'!H38</f>
        <v>0</v>
      </c>
      <c r="B31" s="127" t="s">
        <v>397</v>
      </c>
      <c r="C31" s="115">
        <f>'Order Sheet'!B38</f>
        <v>734173927627</v>
      </c>
      <c r="D31" s="26" t="str">
        <f>'Order Sheet'!C38</f>
        <v>92762-HS</v>
      </c>
      <c r="E31" s="29">
        <f>'Order Sheet'!G38</f>
        <v>99</v>
      </c>
      <c r="F31" s="29">
        <f t="shared" si="2"/>
        <v>0</v>
      </c>
      <c r="G31" s="30">
        <f>'Order Sheet'!F38</f>
        <v>9</v>
      </c>
      <c r="H31" s="167" t="str">
        <f>'Order Sheet'!I38</f>
        <v>y</v>
      </c>
    </row>
    <row r="32" spans="1:8" x14ac:dyDescent="0.3">
      <c r="A32" s="94">
        <f>'Order Sheet'!H39</f>
        <v>0</v>
      </c>
      <c r="B32" s="127" t="s">
        <v>398</v>
      </c>
      <c r="C32" s="115">
        <f>'Order Sheet'!B39</f>
        <v>734173927573</v>
      </c>
      <c r="D32" s="26" t="str">
        <f>'Order Sheet'!C39</f>
        <v>92757-HS</v>
      </c>
      <c r="E32" s="29">
        <f>'Order Sheet'!G39</f>
        <v>143.19999999999999</v>
      </c>
      <c r="F32" s="29">
        <f t="shared" si="2"/>
        <v>0</v>
      </c>
      <c r="G32" s="30">
        <f>'Order Sheet'!F39</f>
        <v>16</v>
      </c>
      <c r="H32" s="167" t="str">
        <f>'Order Sheet'!I39</f>
        <v>y</v>
      </c>
    </row>
    <row r="33" spans="1:8" x14ac:dyDescent="0.3">
      <c r="A33" s="94">
        <f>'Order Sheet'!H40</f>
        <v>0</v>
      </c>
      <c r="B33" s="127" t="s">
        <v>399</v>
      </c>
      <c r="C33" s="115">
        <f>'Order Sheet'!B40</f>
        <v>734173927559</v>
      </c>
      <c r="D33" s="26" t="str">
        <f>'Order Sheet'!C40</f>
        <v>92755-HS</v>
      </c>
      <c r="E33" s="29">
        <f>'Order Sheet'!G40</f>
        <v>119.39999999999999</v>
      </c>
      <c r="F33" s="29">
        <f t="shared" si="2"/>
        <v>0</v>
      </c>
      <c r="G33" s="30">
        <f>'Order Sheet'!F40</f>
        <v>12</v>
      </c>
      <c r="H33" s="167" t="str">
        <f>'Order Sheet'!I40</f>
        <v>y</v>
      </c>
    </row>
    <row r="34" spans="1:8" x14ac:dyDescent="0.3">
      <c r="A34" s="94">
        <f>'Order Sheet'!H41</f>
        <v>0</v>
      </c>
      <c r="B34" s="127" t="s">
        <v>400</v>
      </c>
      <c r="C34" s="115">
        <f>'Order Sheet'!B41</f>
        <v>734173927528</v>
      </c>
      <c r="D34" s="26" t="str">
        <f>'Order Sheet'!C41</f>
        <v>92752-HS</v>
      </c>
      <c r="E34" s="29">
        <f>'Order Sheet'!G41</f>
        <v>171</v>
      </c>
      <c r="F34" s="29">
        <f t="shared" si="2"/>
        <v>0</v>
      </c>
      <c r="G34" s="30">
        <f>'Order Sheet'!F41</f>
        <v>36</v>
      </c>
      <c r="H34" s="167" t="str">
        <f>'Order Sheet'!I41</f>
        <v>y</v>
      </c>
    </row>
    <row r="35" spans="1:8" x14ac:dyDescent="0.3">
      <c r="A35" s="94">
        <f>'Order Sheet'!H42</f>
        <v>0</v>
      </c>
      <c r="B35" s="127" t="s">
        <v>401</v>
      </c>
      <c r="C35" s="115">
        <f>'Order Sheet'!B42</f>
        <v>734173927566</v>
      </c>
      <c r="D35" s="26" t="str">
        <f>'Order Sheet'!C42</f>
        <v>92756-HS</v>
      </c>
      <c r="E35" s="29">
        <f>'Order Sheet'!G42</f>
        <v>143.19999999999999</v>
      </c>
      <c r="F35" s="29">
        <f t="shared" si="2"/>
        <v>0</v>
      </c>
      <c r="G35" s="30">
        <f>'Order Sheet'!F42</f>
        <v>16</v>
      </c>
      <c r="H35" s="167" t="str">
        <f>'Order Sheet'!I42</f>
        <v>y</v>
      </c>
    </row>
    <row r="36" spans="1:8" x14ac:dyDescent="0.3">
      <c r="A36" s="94">
        <f>'Order Sheet'!H43</f>
        <v>0</v>
      </c>
      <c r="B36" s="127" t="s">
        <v>402</v>
      </c>
      <c r="C36" s="115">
        <f>'Order Sheet'!B43</f>
        <v>734173927634</v>
      </c>
      <c r="D36" s="26" t="str">
        <f>'Order Sheet'!C43</f>
        <v>92763-HS</v>
      </c>
      <c r="E36" s="29">
        <f>'Order Sheet'!G43</f>
        <v>120</v>
      </c>
      <c r="F36" s="29">
        <f t="shared" si="2"/>
        <v>0</v>
      </c>
      <c r="G36" s="30">
        <f>'Order Sheet'!F43</f>
        <v>16</v>
      </c>
      <c r="H36" s="167" t="str">
        <f>'Order Sheet'!I43</f>
        <v>y</v>
      </c>
    </row>
    <row r="37" spans="1:8" x14ac:dyDescent="0.3">
      <c r="A37" s="94">
        <f>'Order Sheet'!H44</f>
        <v>0</v>
      </c>
      <c r="B37" s="127" t="s">
        <v>403</v>
      </c>
      <c r="C37" s="115">
        <f>'Order Sheet'!B44</f>
        <v>734173927641</v>
      </c>
      <c r="D37" s="26" t="str">
        <f>'Order Sheet'!C44</f>
        <v>92764-HS</v>
      </c>
      <c r="E37" s="29">
        <f>'Order Sheet'!G44</f>
        <v>120</v>
      </c>
      <c r="F37" s="29">
        <f t="shared" si="2"/>
        <v>0</v>
      </c>
      <c r="G37" s="30">
        <f>'Order Sheet'!F44</f>
        <v>16</v>
      </c>
      <c r="H37" s="167" t="str">
        <f>'Order Sheet'!I44</f>
        <v>y</v>
      </c>
    </row>
    <row r="38" spans="1:8" x14ac:dyDescent="0.3">
      <c r="A38" s="94">
        <f>'Order Sheet'!H45</f>
        <v>0</v>
      </c>
      <c r="B38" s="127" t="s">
        <v>404</v>
      </c>
      <c r="C38" s="115">
        <f>'Order Sheet'!B45</f>
        <v>734173927658</v>
      </c>
      <c r="D38" s="26" t="str">
        <f>'Order Sheet'!C45</f>
        <v>92765-HS</v>
      </c>
      <c r="E38" s="29">
        <f>'Order Sheet'!G45</f>
        <v>136</v>
      </c>
      <c r="F38" s="29">
        <f t="shared" si="2"/>
        <v>0</v>
      </c>
      <c r="G38" s="30">
        <f>'Order Sheet'!F45</f>
        <v>16</v>
      </c>
      <c r="H38" s="167" t="str">
        <f>'Order Sheet'!I45</f>
        <v>y</v>
      </c>
    </row>
    <row r="39" spans="1:8" ht="41.4" x14ac:dyDescent="0.3">
      <c r="A39" s="94">
        <f>'Order Sheet'!H46</f>
        <v>0</v>
      </c>
      <c r="B39" s="160" t="s">
        <v>428</v>
      </c>
      <c r="C39" s="161">
        <f>'Order Sheet'!B46</f>
        <v>734173927696</v>
      </c>
      <c r="D39" s="162" t="str">
        <f>'Order Sheet'!C46</f>
        <v>92769-HS</v>
      </c>
      <c r="E39" s="163">
        <f>'Order Sheet'!G46</f>
        <v>128</v>
      </c>
      <c r="F39" s="163">
        <f t="shared" si="2"/>
        <v>0</v>
      </c>
      <c r="G39" s="164" t="str">
        <f>'Order Sheet'!F46</f>
        <v>16 pieces</v>
      </c>
      <c r="H39" s="167" t="str">
        <f>'Order Sheet'!I46</f>
        <v>y</v>
      </c>
    </row>
    <row r="40" spans="1:8" x14ac:dyDescent="0.3">
      <c r="A40" s="94">
        <f>'Order Sheet'!H47</f>
        <v>0</v>
      </c>
      <c r="B40" s="127" t="s">
        <v>405</v>
      </c>
      <c r="C40" s="115">
        <f>'Order Sheet'!B47</f>
        <v>734173927665</v>
      </c>
      <c r="D40" s="26" t="str">
        <f>'Order Sheet'!C47</f>
        <v>92766-HS</v>
      </c>
      <c r="E40" s="29">
        <f>'Order Sheet'!G47</f>
        <v>139.5</v>
      </c>
      <c r="F40" s="29">
        <f t="shared" si="2"/>
        <v>0</v>
      </c>
      <c r="G40" s="30">
        <f>'Order Sheet'!F47</f>
        <v>10</v>
      </c>
      <c r="H40" s="167" t="str">
        <f>'Order Sheet'!I47</f>
        <v>y</v>
      </c>
    </row>
    <row r="41" spans="1:8" ht="33.6" customHeight="1" x14ac:dyDescent="0.3">
      <c r="A41" s="94">
        <f>'Order Sheet'!H48</f>
        <v>0</v>
      </c>
      <c r="B41" s="160" t="s">
        <v>437</v>
      </c>
      <c r="C41" s="161">
        <f>'Order Sheet'!B48</f>
        <v>734173927863</v>
      </c>
      <c r="D41" s="162" t="str">
        <f>'Order Sheet'!C48</f>
        <v>92786-HS</v>
      </c>
      <c r="E41" s="163">
        <f>'Order Sheet'!G48</f>
        <v>168.75</v>
      </c>
      <c r="F41" s="163">
        <f t="shared" ref="F41" si="3">A41*E41</f>
        <v>0</v>
      </c>
      <c r="G41" s="164" t="str">
        <f>'Order Sheet'!F48</f>
        <v>23 pieces</v>
      </c>
      <c r="H41" s="167" t="str">
        <f>'Order Sheet'!I48</f>
        <v>y</v>
      </c>
    </row>
    <row r="42" spans="1:8" ht="13.65" customHeight="1" x14ac:dyDescent="0.3">
      <c r="A42" s="126">
        <f>'Order Sheet'!H49</f>
        <v>0</v>
      </c>
      <c r="B42" s="28" t="s">
        <v>8</v>
      </c>
      <c r="C42" s="125"/>
      <c r="D42" s="125"/>
      <c r="E42" s="92"/>
      <c r="F42" s="92"/>
      <c r="G42" s="93"/>
      <c r="H42" s="168">
        <f>'Order Sheet'!I49</f>
        <v>0</v>
      </c>
    </row>
    <row r="43" spans="1:8" x14ac:dyDescent="0.3">
      <c r="A43" s="94">
        <f>'Order Sheet'!H50</f>
        <v>0</v>
      </c>
      <c r="B43" s="127" t="s">
        <v>123</v>
      </c>
      <c r="C43" s="115">
        <f>'Order Sheet'!B50</f>
        <v>734173910896</v>
      </c>
      <c r="D43" s="26" t="str">
        <f>'Order Sheet'!C50</f>
        <v>91089-HS</v>
      </c>
      <c r="E43" s="29">
        <f>'Order Sheet'!G50</f>
        <v>112</v>
      </c>
      <c r="F43" s="29">
        <f>A43*E43</f>
        <v>0</v>
      </c>
      <c r="G43" s="30">
        <f>'Order Sheet'!F50</f>
        <v>64</v>
      </c>
      <c r="H43" s="167" t="str">
        <f>'Order Sheet'!I50</f>
        <v>y</v>
      </c>
    </row>
    <row r="44" spans="1:8" x14ac:dyDescent="0.3">
      <c r="A44" s="94">
        <f>'Order Sheet'!H51</f>
        <v>0</v>
      </c>
      <c r="B44" s="127" t="s">
        <v>338</v>
      </c>
      <c r="C44" s="115">
        <f>'Order Sheet'!B51</f>
        <v>734173910896</v>
      </c>
      <c r="D44" s="26" t="str">
        <f>'Order Sheet'!C51</f>
        <v>91089C-HS</v>
      </c>
      <c r="E44" s="29">
        <f>'Order Sheet'!G51</f>
        <v>112</v>
      </c>
      <c r="F44" s="29">
        <f t="shared" ref="F44:F48" si="4">A44*E44</f>
        <v>0</v>
      </c>
      <c r="G44" s="30">
        <f>'Order Sheet'!F51</f>
        <v>64</v>
      </c>
      <c r="H44" s="167" t="str">
        <f>'Order Sheet'!I51</f>
        <v>y</v>
      </c>
    </row>
    <row r="45" spans="1:8" x14ac:dyDescent="0.3">
      <c r="A45" s="94">
        <f>'Order Sheet'!H52</f>
        <v>0</v>
      </c>
      <c r="B45" s="127" t="s">
        <v>339</v>
      </c>
      <c r="C45" s="115">
        <f>'Order Sheet'!B52</f>
        <v>734173910896</v>
      </c>
      <c r="D45" s="26" t="str">
        <f>'Order Sheet'!C52</f>
        <v>91089E-HS</v>
      </c>
      <c r="E45" s="29">
        <f>'Order Sheet'!G52</f>
        <v>112</v>
      </c>
      <c r="F45" s="29">
        <f t="shared" si="4"/>
        <v>0</v>
      </c>
      <c r="G45" s="30">
        <f>'Order Sheet'!F52</f>
        <v>64</v>
      </c>
      <c r="H45" s="167" t="str">
        <f>'Order Sheet'!I52</f>
        <v>y</v>
      </c>
    </row>
    <row r="46" spans="1:8" x14ac:dyDescent="0.3">
      <c r="A46" s="94">
        <f>'Order Sheet'!H53</f>
        <v>0</v>
      </c>
      <c r="B46" s="127" t="s">
        <v>340</v>
      </c>
      <c r="C46" s="115">
        <f>'Order Sheet'!B53</f>
        <v>734173910896</v>
      </c>
      <c r="D46" s="26" t="str">
        <f>'Order Sheet'!C53</f>
        <v>91089H-HS</v>
      </c>
      <c r="E46" s="29">
        <f>'Order Sheet'!G53</f>
        <v>112</v>
      </c>
      <c r="F46" s="29">
        <f t="shared" si="4"/>
        <v>0</v>
      </c>
      <c r="G46" s="30">
        <f>'Order Sheet'!F53</f>
        <v>64</v>
      </c>
      <c r="H46" s="167" t="str">
        <f>'Order Sheet'!I53</f>
        <v>y</v>
      </c>
    </row>
    <row r="47" spans="1:8" x14ac:dyDescent="0.3">
      <c r="A47" s="94">
        <f>'Order Sheet'!H54</f>
        <v>0</v>
      </c>
      <c r="B47" s="127" t="s">
        <v>341</v>
      </c>
      <c r="C47" s="115">
        <f>'Order Sheet'!B54</f>
        <v>734173910896</v>
      </c>
      <c r="D47" s="26" t="str">
        <f>'Order Sheet'!C54</f>
        <v>91089S-HS</v>
      </c>
      <c r="E47" s="29">
        <f>'Order Sheet'!G54</f>
        <v>112</v>
      </c>
      <c r="F47" s="29">
        <f t="shared" si="4"/>
        <v>0</v>
      </c>
      <c r="G47" s="30">
        <f>'Order Sheet'!F54</f>
        <v>64</v>
      </c>
      <c r="H47" s="167" t="str">
        <f>'Order Sheet'!I54</f>
        <v>y</v>
      </c>
    </row>
    <row r="48" spans="1:8" x14ac:dyDescent="0.3">
      <c r="A48" s="94">
        <f>'Order Sheet'!H55</f>
        <v>0</v>
      </c>
      <c r="B48" s="127" t="s">
        <v>342</v>
      </c>
      <c r="C48" s="115">
        <f>'Order Sheet'!B55</f>
        <v>734173910896</v>
      </c>
      <c r="D48" s="26" t="str">
        <f>'Order Sheet'!C55</f>
        <v>91089ST-HS</v>
      </c>
      <c r="E48" s="29">
        <f>'Order Sheet'!G55</f>
        <v>112</v>
      </c>
      <c r="F48" s="29">
        <f t="shared" si="4"/>
        <v>0</v>
      </c>
      <c r="G48" s="30">
        <f>'Order Sheet'!F55</f>
        <v>64</v>
      </c>
      <c r="H48" s="167" t="str">
        <f>'Order Sheet'!I55</f>
        <v>y</v>
      </c>
    </row>
    <row r="49" spans="1:8" x14ac:dyDescent="0.3">
      <c r="A49" s="94">
        <f>'Order Sheet'!H56</f>
        <v>0</v>
      </c>
      <c r="B49" s="127" t="s">
        <v>124</v>
      </c>
      <c r="C49" s="115">
        <f>'Order Sheet'!B56</f>
        <v>734173685862</v>
      </c>
      <c r="D49" s="26" t="str">
        <f>'Order Sheet'!C56</f>
        <v>68586-HS</v>
      </c>
      <c r="E49" s="29">
        <f>'Order Sheet'!G56</f>
        <v>106.2</v>
      </c>
      <c r="F49" s="29">
        <f t="shared" ref="F49:F115" si="5">A49*E49</f>
        <v>0</v>
      </c>
      <c r="G49" s="30">
        <f>'Order Sheet'!F56</f>
        <v>36</v>
      </c>
      <c r="H49" s="167" t="str">
        <f>'Order Sheet'!I56</f>
        <v>Y</v>
      </c>
    </row>
    <row r="50" spans="1:8" x14ac:dyDescent="0.3">
      <c r="A50" s="94">
        <f>'Order Sheet'!H57</f>
        <v>0</v>
      </c>
      <c r="B50" s="127" t="s">
        <v>275</v>
      </c>
      <c r="C50" s="115">
        <f>'Order Sheet'!B57</f>
        <v>734173685862</v>
      </c>
      <c r="D50" s="26" t="str">
        <f>'Order Sheet'!C57</f>
        <v>68586HC-HS</v>
      </c>
      <c r="E50" s="29">
        <f>'Order Sheet'!G57</f>
        <v>106.2</v>
      </c>
      <c r="F50" s="29">
        <f t="shared" ref="F50:F52" si="6">A50*E50</f>
        <v>0</v>
      </c>
      <c r="G50" s="30">
        <f>'Order Sheet'!F57</f>
        <v>36</v>
      </c>
      <c r="H50" s="167" t="str">
        <f>'Order Sheet'!I57</f>
        <v>No</v>
      </c>
    </row>
    <row r="51" spans="1:8" x14ac:dyDescent="0.3">
      <c r="A51" s="94">
        <f>'Order Sheet'!H58</f>
        <v>0</v>
      </c>
      <c r="B51" s="127" t="s">
        <v>271</v>
      </c>
      <c r="C51" s="115">
        <f>'Order Sheet'!B58</f>
        <v>734173925845</v>
      </c>
      <c r="D51" s="26" t="str">
        <f>'Order Sheet'!C58</f>
        <v>92584-HS</v>
      </c>
      <c r="E51" s="29">
        <f>'Order Sheet'!G58</f>
        <v>137.5</v>
      </c>
      <c r="F51" s="29">
        <f t="shared" si="6"/>
        <v>0</v>
      </c>
      <c r="G51" s="30">
        <f>'Order Sheet'!F58</f>
        <v>25</v>
      </c>
      <c r="H51" s="167" t="str">
        <f>'Order Sheet'!I58</f>
        <v>y</v>
      </c>
    </row>
    <row r="52" spans="1:8" x14ac:dyDescent="0.3">
      <c r="A52" s="94">
        <f>'Order Sheet'!H59</f>
        <v>0</v>
      </c>
      <c r="B52" s="127" t="s">
        <v>351</v>
      </c>
      <c r="C52" s="115">
        <f>'Order Sheet'!B59</f>
        <v>734173926675</v>
      </c>
      <c r="D52" s="26" t="str">
        <f>'Order Sheet'!C59</f>
        <v>92667-HS</v>
      </c>
      <c r="E52" s="29">
        <f>'Order Sheet'!G59</f>
        <v>138.6</v>
      </c>
      <c r="F52" s="29">
        <f t="shared" si="6"/>
        <v>0</v>
      </c>
      <c r="G52" s="30">
        <f>'Order Sheet'!F59</f>
        <v>28</v>
      </c>
      <c r="H52" s="167" t="str">
        <f>'Order Sheet'!I59</f>
        <v>y</v>
      </c>
    </row>
    <row r="53" spans="1:8" x14ac:dyDescent="0.3">
      <c r="A53" s="94">
        <f>'Order Sheet'!H60</f>
        <v>0</v>
      </c>
      <c r="B53" s="127" t="s">
        <v>144</v>
      </c>
      <c r="C53" s="115">
        <f>'Order Sheet'!B60</f>
        <v>734173921410</v>
      </c>
      <c r="D53" s="26" t="str">
        <f>'Order Sheet'!C60</f>
        <v>92141-HS</v>
      </c>
      <c r="E53" s="29">
        <f>'Order Sheet'!G60</f>
        <v>75</v>
      </c>
      <c r="F53" s="29">
        <f t="shared" si="5"/>
        <v>0</v>
      </c>
      <c r="G53" s="30">
        <f>'Order Sheet'!F60</f>
        <v>20</v>
      </c>
      <c r="H53" s="167" t="str">
        <f>'Order Sheet'!I60</f>
        <v>No</v>
      </c>
    </row>
    <row r="54" spans="1:8" x14ac:dyDescent="0.3">
      <c r="A54" s="94">
        <f>'Order Sheet'!H61</f>
        <v>0</v>
      </c>
      <c r="B54" s="127" t="s">
        <v>185</v>
      </c>
      <c r="C54" s="115">
        <f>'Order Sheet'!B61</f>
        <v>734173701548</v>
      </c>
      <c r="D54" s="26" t="str">
        <f>'Order Sheet'!C61</f>
        <v>70154-HS</v>
      </c>
      <c r="E54" s="29">
        <f>'Order Sheet'!G61</f>
        <v>66</v>
      </c>
      <c r="F54" s="29">
        <f t="shared" ref="F54" si="7">A54*E54</f>
        <v>0</v>
      </c>
      <c r="G54" s="30">
        <f>'Order Sheet'!F61</f>
        <v>12</v>
      </c>
      <c r="H54" s="167" t="str">
        <f>'Order Sheet'!I61</f>
        <v>y</v>
      </c>
    </row>
    <row r="55" spans="1:8" x14ac:dyDescent="0.3">
      <c r="A55" s="94">
        <f>'Order Sheet'!H62</f>
        <v>0</v>
      </c>
      <c r="B55" s="127" t="s">
        <v>46</v>
      </c>
      <c r="C55" s="115">
        <f>'Order Sheet'!B62</f>
        <v>734173915068</v>
      </c>
      <c r="D55" s="26" t="str">
        <f>'Order Sheet'!C62</f>
        <v>91506-HS</v>
      </c>
      <c r="E55" s="29">
        <f>'Order Sheet'!G62</f>
        <v>120</v>
      </c>
      <c r="F55" s="29">
        <f t="shared" si="5"/>
        <v>0</v>
      </c>
      <c r="G55" s="30">
        <f>'Order Sheet'!F62</f>
        <v>2</v>
      </c>
      <c r="H55" s="167" t="str">
        <f>'Order Sheet'!I62</f>
        <v>y</v>
      </c>
    </row>
    <row r="56" spans="1:8" x14ac:dyDescent="0.3">
      <c r="A56" s="94">
        <f>'Order Sheet'!H63</f>
        <v>0</v>
      </c>
      <c r="B56" s="127" t="s">
        <v>145</v>
      </c>
      <c r="C56" s="115">
        <f>'Order Sheet'!B63</f>
        <v>734173701623</v>
      </c>
      <c r="D56" s="26" t="str">
        <f>'Order Sheet'!C63</f>
        <v>70162-HS</v>
      </c>
      <c r="E56" s="29">
        <f>'Order Sheet'!G63</f>
        <v>96</v>
      </c>
      <c r="F56" s="29">
        <f>A56*E56</f>
        <v>0</v>
      </c>
      <c r="G56" s="30">
        <f>'Order Sheet'!F63</f>
        <v>16</v>
      </c>
      <c r="H56" s="167" t="str">
        <f>'Order Sheet'!I63</f>
        <v>y</v>
      </c>
    </row>
    <row r="57" spans="1:8" x14ac:dyDescent="0.3">
      <c r="A57" s="94">
        <f>'Order Sheet'!H64</f>
        <v>0</v>
      </c>
      <c r="B57" s="127" t="s">
        <v>147</v>
      </c>
      <c r="C57" s="115">
        <f>'Order Sheet'!B64</f>
        <v>734173701555</v>
      </c>
      <c r="D57" s="26" t="str">
        <f>'Order Sheet'!C64</f>
        <v>70155-HS</v>
      </c>
      <c r="E57" s="29">
        <f>'Order Sheet'!G64</f>
        <v>102</v>
      </c>
      <c r="F57" s="29">
        <f>A57*E57</f>
        <v>0</v>
      </c>
      <c r="G57" s="30">
        <f>'Order Sheet'!F64</f>
        <v>12</v>
      </c>
      <c r="H57" s="167" t="str">
        <f>'Order Sheet'!I64</f>
        <v>y</v>
      </c>
    </row>
    <row r="58" spans="1:8" x14ac:dyDescent="0.3">
      <c r="A58" s="94">
        <f>'Order Sheet'!H65</f>
        <v>0</v>
      </c>
      <c r="B58" s="127" t="s">
        <v>163</v>
      </c>
      <c r="C58" s="115">
        <f>'Order Sheet'!B65</f>
        <v>734173914849</v>
      </c>
      <c r="D58" s="26" t="str">
        <f>'Order Sheet'!C65</f>
        <v>91484-HS</v>
      </c>
      <c r="E58" s="29">
        <f>'Order Sheet'!G65</f>
        <v>138</v>
      </c>
      <c r="F58" s="29">
        <f t="shared" ref="F58" si="8">A58*E58</f>
        <v>0</v>
      </c>
      <c r="G58" s="30">
        <f>'Order Sheet'!F65</f>
        <v>12</v>
      </c>
      <c r="H58" s="167" t="str">
        <f>'Order Sheet'!I65</f>
        <v>y</v>
      </c>
    </row>
    <row r="59" spans="1:8" x14ac:dyDescent="0.3">
      <c r="A59" s="94">
        <f>'Order Sheet'!H66</f>
        <v>0</v>
      </c>
      <c r="B59" s="127" t="s">
        <v>446</v>
      </c>
      <c r="C59" s="115">
        <f>'Order Sheet'!B66</f>
        <v>734173915020</v>
      </c>
      <c r="D59" s="26" t="str">
        <f>'Order Sheet'!C66</f>
        <v>91502-HS</v>
      </c>
      <c r="E59" s="29">
        <f>'Order Sheet'!G66</f>
        <v>84</v>
      </c>
      <c r="F59" s="29">
        <f t="shared" ref="F59" si="9">A59*E59</f>
        <v>0</v>
      </c>
      <c r="G59" s="30">
        <f>'Order Sheet'!F66</f>
        <v>4</v>
      </c>
      <c r="H59" s="167" t="str">
        <f>'Order Sheet'!I66</f>
        <v>y</v>
      </c>
    </row>
    <row r="60" spans="1:8" x14ac:dyDescent="0.3">
      <c r="A60" s="94">
        <f>'Order Sheet'!H67</f>
        <v>0</v>
      </c>
      <c r="B60" s="127" t="s">
        <v>186</v>
      </c>
      <c r="C60" s="115">
        <f>'Order Sheet'!B67</f>
        <v>734173914870</v>
      </c>
      <c r="D60" s="26" t="str">
        <f>'Order Sheet'!C67</f>
        <v>91487-HS</v>
      </c>
      <c r="E60" s="29">
        <f>'Order Sheet'!G67</f>
        <v>80.5</v>
      </c>
      <c r="F60" s="29">
        <f t="shared" ref="F60" si="10">A60*E60</f>
        <v>0</v>
      </c>
      <c r="G60" s="30">
        <f>'Order Sheet'!F67</f>
        <v>7</v>
      </c>
      <c r="H60" s="167" t="str">
        <f>'Order Sheet'!I67</f>
        <v>Y</v>
      </c>
    </row>
    <row r="61" spans="1:8" x14ac:dyDescent="0.3">
      <c r="A61" s="94">
        <f>'Order Sheet'!H68</f>
        <v>0</v>
      </c>
      <c r="B61" s="127" t="s">
        <v>187</v>
      </c>
      <c r="C61" s="115">
        <f>'Order Sheet'!B68</f>
        <v>734173914146</v>
      </c>
      <c r="D61" s="26" t="str">
        <f>'Order Sheet'!C68</f>
        <v>91414-HS</v>
      </c>
      <c r="E61" s="29">
        <f>'Order Sheet'!G68</f>
        <v>102</v>
      </c>
      <c r="F61" s="29">
        <f t="shared" si="5"/>
        <v>0</v>
      </c>
      <c r="G61" s="30">
        <f>'Order Sheet'!F68</f>
        <v>12</v>
      </c>
      <c r="H61" s="167" t="str">
        <f>'Order Sheet'!I68</f>
        <v>Y</v>
      </c>
    </row>
    <row r="62" spans="1:8" x14ac:dyDescent="0.3">
      <c r="A62" s="94">
        <f>'Order Sheet'!H69</f>
        <v>0</v>
      </c>
      <c r="B62" s="127" t="s">
        <v>449</v>
      </c>
      <c r="C62" s="115">
        <f>'Order Sheet'!B69</f>
        <v>734173914863</v>
      </c>
      <c r="D62" s="26" t="str">
        <f>'Order Sheet'!C69</f>
        <v>91486-HS</v>
      </c>
      <c r="E62" s="29">
        <f>'Order Sheet'!G69</f>
        <v>80.5</v>
      </c>
      <c r="F62" s="29">
        <f t="shared" ref="F62" si="11">A62*E62</f>
        <v>0</v>
      </c>
      <c r="G62" s="30">
        <f>'Order Sheet'!F69</f>
        <v>7</v>
      </c>
      <c r="H62" s="167" t="str">
        <f>'Order Sheet'!I69</f>
        <v>Y</v>
      </c>
    </row>
    <row r="63" spans="1:8" x14ac:dyDescent="0.3">
      <c r="A63" s="94">
        <f>'Order Sheet'!H70</f>
        <v>0</v>
      </c>
      <c r="B63" s="127" t="s">
        <v>190</v>
      </c>
      <c r="C63" s="115">
        <f>'Order Sheet'!B70</f>
        <v>734173914887</v>
      </c>
      <c r="D63" s="26" t="str">
        <f>'Order Sheet'!C70</f>
        <v>91488-HS</v>
      </c>
      <c r="E63" s="29">
        <f>'Order Sheet'!G70</f>
        <v>58</v>
      </c>
      <c r="F63" s="29">
        <f t="shared" si="5"/>
        <v>0</v>
      </c>
      <c r="G63" s="30">
        <f>'Order Sheet'!F70</f>
        <v>4</v>
      </c>
      <c r="H63" s="167" t="str">
        <f>'Order Sheet'!I70</f>
        <v>y</v>
      </c>
    </row>
    <row r="64" spans="1:8" x14ac:dyDescent="0.3">
      <c r="A64" s="126">
        <f>'Order Sheet'!H71</f>
        <v>0</v>
      </c>
      <c r="B64" s="28" t="s">
        <v>254</v>
      </c>
      <c r="C64" s="125"/>
      <c r="D64" s="125"/>
      <c r="E64" s="92"/>
      <c r="F64" s="92"/>
      <c r="G64" s="93"/>
      <c r="H64" s="168" t="str">
        <f>'Order Sheet'!I71</f>
        <v>y</v>
      </c>
    </row>
    <row r="65" spans="1:8" x14ac:dyDescent="0.3">
      <c r="A65" s="94">
        <f>'Order Sheet'!H72</f>
        <v>0</v>
      </c>
      <c r="B65" s="127" t="s">
        <v>343</v>
      </c>
      <c r="C65" s="115">
        <f>'Order Sheet'!B72</f>
        <v>734173925081</v>
      </c>
      <c r="D65" s="26" t="str">
        <f>'Order Sheet'!C72</f>
        <v>92508-HS</v>
      </c>
      <c r="E65" s="29">
        <f>'Order Sheet'!G72</f>
        <v>196</v>
      </c>
      <c r="F65" s="29">
        <f>A65*E65</f>
        <v>0</v>
      </c>
      <c r="G65" s="30">
        <f>'Order Sheet'!F72</f>
        <v>80</v>
      </c>
      <c r="H65" s="167" t="str">
        <f>'Order Sheet'!I72</f>
        <v>y</v>
      </c>
    </row>
    <row r="66" spans="1:8" x14ac:dyDescent="0.3">
      <c r="A66" s="94">
        <f>'Order Sheet'!H73</f>
        <v>0</v>
      </c>
      <c r="B66" s="127" t="s">
        <v>242</v>
      </c>
      <c r="C66" s="115">
        <f>'Order Sheet'!B73</f>
        <v>734173921427</v>
      </c>
      <c r="D66" s="26" t="str">
        <f>'Order Sheet'!C73</f>
        <v>92142-HS</v>
      </c>
      <c r="E66" s="29">
        <f>'Order Sheet'!G73</f>
        <v>126</v>
      </c>
      <c r="F66" s="29">
        <f t="shared" ref="F66" si="12">A66*E66</f>
        <v>0</v>
      </c>
      <c r="G66" s="30">
        <f>'Order Sheet'!F73</f>
        <v>36</v>
      </c>
      <c r="H66" s="167" t="str">
        <f>'Order Sheet'!I73</f>
        <v>y</v>
      </c>
    </row>
    <row r="67" spans="1:8" x14ac:dyDescent="0.3">
      <c r="A67" s="126">
        <f>'Order Sheet'!H74</f>
        <v>0</v>
      </c>
      <c r="B67" s="28" t="s">
        <v>150</v>
      </c>
      <c r="C67" s="125"/>
      <c r="D67" s="125"/>
      <c r="E67" s="92"/>
      <c r="F67" s="92"/>
      <c r="G67" s="93"/>
      <c r="H67" s="168" t="str">
        <f>'Order Sheet'!I74</f>
        <v>y</v>
      </c>
    </row>
    <row r="68" spans="1:8" x14ac:dyDescent="0.3">
      <c r="A68" s="94">
        <f>'Order Sheet'!H75</f>
        <v>0</v>
      </c>
      <c r="B68" s="127" t="s">
        <v>125</v>
      </c>
      <c r="C68" s="115">
        <f>'Order Sheet'!B75</f>
        <v>734173911657</v>
      </c>
      <c r="D68" s="26" t="str">
        <f>'Order Sheet'!C75</f>
        <v>91165-HS</v>
      </c>
      <c r="E68" s="29">
        <f>'Order Sheet'!G75</f>
        <v>95.4</v>
      </c>
      <c r="F68" s="29">
        <f>A68*E68</f>
        <v>0</v>
      </c>
      <c r="G68" s="30">
        <f>'Order Sheet'!F75</f>
        <v>12</v>
      </c>
      <c r="H68" s="167" t="str">
        <f>'Order Sheet'!I75</f>
        <v>y</v>
      </c>
    </row>
    <row r="69" spans="1:8" x14ac:dyDescent="0.3">
      <c r="A69" s="94">
        <f>'Order Sheet'!H76</f>
        <v>0</v>
      </c>
      <c r="B69" s="127" t="s">
        <v>239</v>
      </c>
      <c r="C69" s="115">
        <f>'Order Sheet'!B76</f>
        <v>734173911657</v>
      </c>
      <c r="D69" s="26" t="str">
        <f>'Order Sheet'!C76</f>
        <v>91165SP-HS</v>
      </c>
      <c r="E69" s="29">
        <f>'Order Sheet'!G76</f>
        <v>95.4</v>
      </c>
      <c r="F69" s="29">
        <f t="shared" ref="F69:F71" si="13">A69*E69</f>
        <v>0</v>
      </c>
      <c r="G69" s="30">
        <f>'Order Sheet'!F76</f>
        <v>12</v>
      </c>
      <c r="H69" s="167" t="str">
        <f>'Order Sheet'!I76</f>
        <v>y</v>
      </c>
    </row>
    <row r="70" spans="1:8" x14ac:dyDescent="0.3">
      <c r="A70" s="94">
        <f>'Order Sheet'!H77</f>
        <v>0</v>
      </c>
      <c r="B70" s="132" t="s">
        <v>267</v>
      </c>
      <c r="C70" s="115">
        <f>'Order Sheet'!B77</f>
        <v>734173913262</v>
      </c>
      <c r="D70" s="26" t="str">
        <f>'Order Sheet'!C77</f>
        <v>91326-HS</v>
      </c>
      <c r="E70" s="29">
        <f>'Order Sheet'!G77</f>
        <v>116</v>
      </c>
      <c r="F70" s="29">
        <f t="shared" ref="F70" si="14">A70*E70</f>
        <v>0</v>
      </c>
      <c r="G70" s="30">
        <f>'Order Sheet'!F77</f>
        <v>8</v>
      </c>
      <c r="H70" s="167" t="str">
        <f>'Order Sheet'!I77</f>
        <v>y</v>
      </c>
    </row>
    <row r="71" spans="1:8" x14ac:dyDescent="0.3">
      <c r="A71" s="94">
        <f>'Order Sheet'!H78</f>
        <v>0</v>
      </c>
      <c r="B71" s="132" t="s">
        <v>195</v>
      </c>
      <c r="C71" s="115">
        <f>'Order Sheet'!B78</f>
        <v>734173913187</v>
      </c>
      <c r="D71" s="26" t="str">
        <f>'Order Sheet'!C78</f>
        <v>91318-HS</v>
      </c>
      <c r="E71" s="29">
        <f>'Order Sheet'!G78</f>
        <v>72.5</v>
      </c>
      <c r="F71" s="29">
        <f t="shared" si="13"/>
        <v>0</v>
      </c>
      <c r="G71" s="30">
        <f>'Order Sheet'!F78</f>
        <v>5</v>
      </c>
      <c r="H71" s="167" t="str">
        <f>'Order Sheet'!I78</f>
        <v>y</v>
      </c>
    </row>
    <row r="72" spans="1:8" x14ac:dyDescent="0.3">
      <c r="A72" s="94">
        <f>'Order Sheet'!H79</f>
        <v>0</v>
      </c>
      <c r="B72" s="127" t="s">
        <v>151</v>
      </c>
      <c r="C72" s="115">
        <f>'Order Sheet'!B79</f>
        <v>734173924626</v>
      </c>
      <c r="D72" s="26" t="str">
        <f>'Order Sheet'!C79</f>
        <v>92462-HS</v>
      </c>
      <c r="E72" s="29">
        <f>'Order Sheet'!G79</f>
        <v>148.75</v>
      </c>
      <c r="F72" s="29">
        <f t="shared" si="5"/>
        <v>0</v>
      </c>
      <c r="G72" s="30">
        <f>'Order Sheet'!F79</f>
        <v>25</v>
      </c>
      <c r="H72" s="167" t="str">
        <f>'Order Sheet'!I79</f>
        <v>y</v>
      </c>
    </row>
    <row r="73" spans="1:8" x14ac:dyDescent="0.3">
      <c r="A73" s="94">
        <f>'Order Sheet'!H80</f>
        <v>0</v>
      </c>
      <c r="B73" s="127" t="s">
        <v>153</v>
      </c>
      <c r="C73" s="115">
        <f>'Order Sheet'!B80</f>
        <v>734173924725</v>
      </c>
      <c r="D73" s="26" t="str">
        <f>'Order Sheet'!C80</f>
        <v>92472-HS</v>
      </c>
      <c r="E73" s="29">
        <f>'Order Sheet'!G80</f>
        <v>119.39999999999999</v>
      </c>
      <c r="F73" s="29">
        <f t="shared" si="5"/>
        <v>0</v>
      </c>
      <c r="G73" s="30">
        <f>'Order Sheet'!F80</f>
        <v>12</v>
      </c>
      <c r="H73" s="167" t="str">
        <f>'Order Sheet'!I80</f>
        <v>y</v>
      </c>
    </row>
    <row r="74" spans="1:8" x14ac:dyDescent="0.3">
      <c r="A74" s="94">
        <f>'Order Sheet'!H81</f>
        <v>0</v>
      </c>
      <c r="B74" s="127" t="s">
        <v>197</v>
      </c>
      <c r="C74" s="115">
        <f>'Order Sheet'!B81</f>
        <v>734173924732</v>
      </c>
      <c r="D74" s="26" t="str">
        <f>'Order Sheet'!C81</f>
        <v>92473-HS</v>
      </c>
      <c r="E74" s="29">
        <f>'Order Sheet'!G81</f>
        <v>159.19999999999999</v>
      </c>
      <c r="F74" s="29">
        <f t="shared" ref="F74" si="15">A74*E74</f>
        <v>0</v>
      </c>
      <c r="G74" s="30">
        <f>'Order Sheet'!F81</f>
        <v>16</v>
      </c>
      <c r="H74" s="167" t="str">
        <f>'Order Sheet'!I81</f>
        <v>y</v>
      </c>
    </row>
    <row r="75" spans="1:8" x14ac:dyDescent="0.3">
      <c r="A75" s="126">
        <f>'Order Sheet'!H82</f>
        <v>0</v>
      </c>
      <c r="B75" s="28" t="s">
        <v>112</v>
      </c>
      <c r="C75" s="125"/>
      <c r="D75" s="125"/>
      <c r="E75" s="92"/>
      <c r="F75" s="92"/>
      <c r="G75" s="93"/>
      <c r="H75" s="168" t="str">
        <f>'Order Sheet'!I82</f>
        <v>y</v>
      </c>
    </row>
    <row r="76" spans="1:8" x14ac:dyDescent="0.3">
      <c r="A76" s="94">
        <f>'Order Sheet'!H83</f>
        <v>0</v>
      </c>
      <c r="B76" s="127" t="s">
        <v>279</v>
      </c>
      <c r="C76" s="115">
        <f>'Order Sheet'!B83</f>
        <v>734173925975</v>
      </c>
      <c r="D76" s="26" t="str">
        <f>'Order Sheet'!C83</f>
        <v>92597-HS</v>
      </c>
      <c r="E76" s="29">
        <f>'Order Sheet'!G83</f>
        <v>159.19999999999999</v>
      </c>
      <c r="F76" s="29">
        <f t="shared" ref="F76" si="16">A76*E76</f>
        <v>0</v>
      </c>
      <c r="G76" s="30">
        <f>'Order Sheet'!F83</f>
        <v>16</v>
      </c>
      <c r="H76" s="167" t="str">
        <f>'Order Sheet'!I83</f>
        <v>y</v>
      </c>
    </row>
    <row r="77" spans="1:8" x14ac:dyDescent="0.3">
      <c r="A77" s="94">
        <f>'Order Sheet'!H84</f>
        <v>0</v>
      </c>
      <c r="B77" s="127" t="s">
        <v>155</v>
      </c>
      <c r="C77" s="115">
        <f>'Order Sheet'!B84</f>
        <v>734173921861</v>
      </c>
      <c r="D77" s="26" t="str">
        <f>'Order Sheet'!C84</f>
        <v>92186-HS</v>
      </c>
      <c r="E77" s="29">
        <f>'Order Sheet'!G84</f>
        <v>136</v>
      </c>
      <c r="F77" s="29">
        <f t="shared" si="5"/>
        <v>0</v>
      </c>
      <c r="G77" s="30">
        <f>'Order Sheet'!F84</f>
        <v>16</v>
      </c>
      <c r="H77" s="167" t="str">
        <f>'Order Sheet'!I84</f>
        <v>No</v>
      </c>
    </row>
    <row r="78" spans="1:8" x14ac:dyDescent="0.3">
      <c r="A78" s="94">
        <f>'Order Sheet'!H85</f>
        <v>0</v>
      </c>
      <c r="B78" s="127" t="s">
        <v>126</v>
      </c>
      <c r="C78" s="115">
        <f>'Order Sheet'!B85</f>
        <v>734173912234</v>
      </c>
      <c r="D78" s="26" t="str">
        <f>'Order Sheet'!C85</f>
        <v>91223-HS</v>
      </c>
      <c r="E78" s="29">
        <f>'Order Sheet'!G85</f>
        <v>236.39999999999998</v>
      </c>
      <c r="F78" s="29">
        <f t="shared" si="5"/>
        <v>0</v>
      </c>
      <c r="G78" s="30">
        <f>'Order Sheet'!F85</f>
        <v>24</v>
      </c>
      <c r="H78" s="167" t="str">
        <f>'Order Sheet'!I85</f>
        <v>y</v>
      </c>
    </row>
    <row r="79" spans="1:8" x14ac:dyDescent="0.3">
      <c r="A79" s="94">
        <f>'Order Sheet'!H86</f>
        <v>0</v>
      </c>
      <c r="B79" s="127" t="s">
        <v>199</v>
      </c>
      <c r="C79" s="115">
        <f>'Order Sheet'!B86</f>
        <v>734173922165</v>
      </c>
      <c r="D79" s="26" t="str">
        <f>'Order Sheet'!C86</f>
        <v>92216-HS</v>
      </c>
      <c r="E79" s="29">
        <f>'Order Sheet'!G86</f>
        <v>270</v>
      </c>
      <c r="F79" s="29">
        <f t="shared" ref="F79:F81" si="17">A79*E79</f>
        <v>0</v>
      </c>
      <c r="G79" s="30">
        <f>'Order Sheet'!F86</f>
        <v>36</v>
      </c>
      <c r="H79" s="167" t="str">
        <f>'Order Sheet'!I86</f>
        <v>y</v>
      </c>
    </row>
    <row r="80" spans="1:8" x14ac:dyDescent="0.3">
      <c r="A80" s="94">
        <f>'Order Sheet'!H87</f>
        <v>0</v>
      </c>
      <c r="B80" s="127" t="s">
        <v>314</v>
      </c>
      <c r="C80" s="115">
        <f>'Order Sheet'!B87</f>
        <v>734173926460</v>
      </c>
      <c r="D80" s="26" t="str">
        <f>'Order Sheet'!C87</f>
        <v>92646-HS</v>
      </c>
      <c r="E80" s="29">
        <f>'Order Sheet'!G87</f>
        <v>228</v>
      </c>
      <c r="F80" s="29">
        <f t="shared" si="17"/>
        <v>0</v>
      </c>
      <c r="G80" s="30">
        <f>'Order Sheet'!F87</f>
        <v>24</v>
      </c>
      <c r="H80" s="167" t="str">
        <f>'Order Sheet'!I87</f>
        <v>y</v>
      </c>
    </row>
    <row r="81" spans="1:8" ht="27.6" x14ac:dyDescent="0.3">
      <c r="A81" s="94">
        <f>'Order Sheet'!H88</f>
        <v>0</v>
      </c>
      <c r="B81" s="142" t="s">
        <v>366</v>
      </c>
      <c r="C81" s="143">
        <f>'Order Sheet'!B88</f>
        <v>734173927382</v>
      </c>
      <c r="D81" s="141" t="str">
        <f>'Order Sheet'!C88</f>
        <v>92738-HS</v>
      </c>
      <c r="E81" s="144">
        <f>'Order Sheet'!G88</f>
        <v>216</v>
      </c>
      <c r="F81" s="144">
        <f t="shared" si="17"/>
        <v>0</v>
      </c>
      <c r="G81" s="145" t="str">
        <f>'Order Sheet'!F88</f>
        <v>24 pieces</v>
      </c>
      <c r="H81" s="167" t="str">
        <f>'Order Sheet'!I88</f>
        <v>y</v>
      </c>
    </row>
    <row r="82" spans="1:8" x14ac:dyDescent="0.3">
      <c r="A82" s="94">
        <f>'Order Sheet'!H89</f>
        <v>0</v>
      </c>
      <c r="B82" s="127" t="s">
        <v>128</v>
      </c>
      <c r="C82" s="115">
        <f>'Order Sheet'!B89</f>
        <v>734173915822</v>
      </c>
      <c r="D82" s="26" t="str">
        <f>'Order Sheet'!C89</f>
        <v>91582-HS</v>
      </c>
      <c r="E82" s="29">
        <f>'Order Sheet'!G89</f>
        <v>204</v>
      </c>
      <c r="F82" s="29">
        <f t="shared" si="5"/>
        <v>0</v>
      </c>
      <c r="G82" s="30">
        <f>'Order Sheet'!F89</f>
        <v>24</v>
      </c>
      <c r="H82" s="167" t="str">
        <f>'Order Sheet'!I89</f>
        <v>y</v>
      </c>
    </row>
    <row r="83" spans="1:8" x14ac:dyDescent="0.3">
      <c r="A83" s="94">
        <f>'Order Sheet'!H90</f>
        <v>0</v>
      </c>
      <c r="B83" s="127" t="s">
        <v>129</v>
      </c>
      <c r="C83" s="115">
        <f>'Order Sheet'!B90</f>
        <v>734173915839</v>
      </c>
      <c r="D83" s="26" t="str">
        <f>'Order Sheet'!C90</f>
        <v>91583-HS</v>
      </c>
      <c r="E83" s="29">
        <f>'Order Sheet'!G90</f>
        <v>186</v>
      </c>
      <c r="F83" s="29">
        <f t="shared" si="5"/>
        <v>0</v>
      </c>
      <c r="G83" s="30">
        <f>'Order Sheet'!F90</f>
        <v>24</v>
      </c>
      <c r="H83" s="167" t="str">
        <f>'Order Sheet'!I90</f>
        <v>y</v>
      </c>
    </row>
    <row r="84" spans="1:8" ht="27.6" x14ac:dyDescent="0.3">
      <c r="A84" s="94">
        <f>'Order Sheet'!H91</f>
        <v>0</v>
      </c>
      <c r="B84" s="142" t="s">
        <v>367</v>
      </c>
      <c r="C84" s="143">
        <f>'Order Sheet'!B91</f>
        <v>734173915877</v>
      </c>
      <c r="D84" s="141" t="str">
        <f>'Order Sheet'!C91</f>
        <v>91587-HS</v>
      </c>
      <c r="E84" s="144">
        <f>'Order Sheet'!G91</f>
        <v>195</v>
      </c>
      <c r="F84" s="144">
        <f t="shared" ref="F84:F85" si="18">A84*E84</f>
        <v>0</v>
      </c>
      <c r="G84" s="145" t="str">
        <f>'Order Sheet'!F91</f>
        <v>24 pieces</v>
      </c>
      <c r="H84" s="167" t="str">
        <f>'Order Sheet'!I91</f>
        <v>y</v>
      </c>
    </row>
    <row r="85" spans="1:8" x14ac:dyDescent="0.3">
      <c r="A85" s="94">
        <f>'Order Sheet'!H92</f>
        <v>0</v>
      </c>
      <c r="B85" s="127" t="s">
        <v>308</v>
      </c>
      <c r="C85" s="115">
        <f>'Order Sheet'!B92</f>
        <v>734173926088</v>
      </c>
      <c r="D85" s="26" t="str">
        <f>'Order Sheet'!C92</f>
        <v>92608-HS</v>
      </c>
      <c r="E85" s="29">
        <f>'Order Sheet'!G92</f>
        <v>191.2</v>
      </c>
      <c r="F85" s="29">
        <f t="shared" si="18"/>
        <v>0</v>
      </c>
      <c r="G85" s="30">
        <f>'Order Sheet'!F92</f>
        <v>16</v>
      </c>
      <c r="H85" s="167" t="str">
        <f>'Order Sheet'!I92</f>
        <v>y</v>
      </c>
    </row>
    <row r="86" spans="1:8" x14ac:dyDescent="0.3">
      <c r="A86" s="94">
        <f>'Order Sheet'!H93</f>
        <v>0</v>
      </c>
      <c r="B86" s="127" t="s">
        <v>282</v>
      </c>
      <c r="C86" s="115">
        <f>'Order Sheet'!B93</f>
        <v>734173926040</v>
      </c>
      <c r="D86" s="26" t="str">
        <f>'Order Sheet'!C93</f>
        <v>92604-HS</v>
      </c>
      <c r="E86" s="29">
        <f>'Order Sheet'!G93</f>
        <v>187.5</v>
      </c>
      <c r="F86" s="29">
        <f t="shared" ref="F86:F89" si="19">A86*E86</f>
        <v>0</v>
      </c>
      <c r="G86" s="30">
        <f>'Order Sheet'!F93</f>
        <v>25</v>
      </c>
      <c r="H86" s="167" t="str">
        <f>'Order Sheet'!I93</f>
        <v>y</v>
      </c>
    </row>
    <row r="87" spans="1:8" x14ac:dyDescent="0.3">
      <c r="A87" s="94">
        <f>'Order Sheet'!H94</f>
        <v>0</v>
      </c>
      <c r="B87" s="127" t="s">
        <v>201</v>
      </c>
      <c r="C87" s="115">
        <f>'Order Sheet'!B94</f>
        <v>734173924633</v>
      </c>
      <c r="D87" s="26" t="str">
        <f>'Order Sheet'!C94</f>
        <v>92463-HS</v>
      </c>
      <c r="E87" s="29">
        <f>'Order Sheet'!G94</f>
        <v>223.2</v>
      </c>
      <c r="F87" s="29">
        <f t="shared" si="19"/>
        <v>0</v>
      </c>
      <c r="G87" s="30">
        <f>'Order Sheet'!F94</f>
        <v>16</v>
      </c>
      <c r="H87" s="167" t="str">
        <f>'Order Sheet'!I94</f>
        <v>y</v>
      </c>
    </row>
    <row r="88" spans="1:8" x14ac:dyDescent="0.3">
      <c r="A88" s="94">
        <f>'Order Sheet'!H95</f>
        <v>0</v>
      </c>
      <c r="B88" s="127" t="s">
        <v>376</v>
      </c>
      <c r="C88" s="115">
        <f>'Order Sheet'!B95</f>
        <v>734173927481</v>
      </c>
      <c r="D88" s="26" t="str">
        <f>'Order Sheet'!C95</f>
        <v>92748-HS</v>
      </c>
      <c r="E88" s="29">
        <f>'Order Sheet'!G95</f>
        <v>170</v>
      </c>
      <c r="F88" s="29">
        <f t="shared" si="19"/>
        <v>0</v>
      </c>
      <c r="G88" s="30">
        <f>'Order Sheet'!F95</f>
        <v>20</v>
      </c>
      <c r="H88" s="167" t="str">
        <f>'Order Sheet'!I96</f>
        <v>y</v>
      </c>
    </row>
    <row r="89" spans="1:8" x14ac:dyDescent="0.3">
      <c r="A89" s="94">
        <f>'Order Sheet'!H96</f>
        <v>0</v>
      </c>
      <c r="B89" s="127" t="s">
        <v>377</v>
      </c>
      <c r="C89" s="115">
        <f>'Order Sheet'!B96</f>
        <v>734173927498</v>
      </c>
      <c r="D89" s="26" t="str">
        <f>'Order Sheet'!C96</f>
        <v>92749-HS</v>
      </c>
      <c r="E89" s="29">
        <f>'Order Sheet'!G96</f>
        <v>170</v>
      </c>
      <c r="F89" s="29">
        <f t="shared" si="19"/>
        <v>0</v>
      </c>
      <c r="G89" s="30">
        <f>'Order Sheet'!F96</f>
        <v>20</v>
      </c>
      <c r="H89" s="167" t="str">
        <f>'Order Sheet'!I97</f>
        <v>No</v>
      </c>
    </row>
    <row r="90" spans="1:8" ht="27.6" x14ac:dyDescent="0.3">
      <c r="A90" s="94">
        <f>'Order Sheet'!H97</f>
        <v>0</v>
      </c>
      <c r="B90" s="142" t="s">
        <v>375</v>
      </c>
      <c r="C90" s="143">
        <f>'Order Sheet'!B97</f>
        <v>734173927672</v>
      </c>
      <c r="D90" s="141" t="str">
        <f>'Order Sheet'!C97</f>
        <v>92767-HS</v>
      </c>
      <c r="E90" s="144">
        <f>'Order Sheet'!G97</f>
        <v>170</v>
      </c>
      <c r="F90" s="144">
        <f t="shared" ref="F90" si="20">A90*E90</f>
        <v>0</v>
      </c>
      <c r="G90" s="145" t="str">
        <f>'Order Sheet'!F97</f>
        <v>20 pieces</v>
      </c>
      <c r="H90" s="167" t="str">
        <f>'Order Sheet'!I97</f>
        <v>No</v>
      </c>
    </row>
    <row r="91" spans="1:8" x14ac:dyDescent="0.3">
      <c r="A91" s="94">
        <f>'Order Sheet'!H98</f>
        <v>0</v>
      </c>
      <c r="B91" s="127" t="s">
        <v>310</v>
      </c>
      <c r="C91" s="115">
        <f>'Order Sheet'!B98</f>
        <v>734173925937</v>
      </c>
      <c r="D91" s="26" t="str">
        <f>'Order Sheet'!C98</f>
        <v>92593-HS</v>
      </c>
      <c r="E91" s="29">
        <f>'Order Sheet'!G98</f>
        <v>110</v>
      </c>
      <c r="F91" s="29">
        <f t="shared" ref="F91" si="21">A91*E91</f>
        <v>0</v>
      </c>
      <c r="G91" s="30">
        <f>'Order Sheet'!F98</f>
        <v>20</v>
      </c>
      <c r="H91" s="167" t="str">
        <f>'Order Sheet'!I98</f>
        <v>y</v>
      </c>
    </row>
    <row r="92" spans="1:8" x14ac:dyDescent="0.3">
      <c r="A92" s="94">
        <f>'Order Sheet'!H99</f>
        <v>0</v>
      </c>
      <c r="B92" s="127" t="s">
        <v>250</v>
      </c>
      <c r="C92" s="115">
        <f>'Order Sheet'!B99</f>
        <v>734173915860</v>
      </c>
      <c r="D92" s="26" t="str">
        <f>'Order Sheet'!C99</f>
        <v>91586-HS</v>
      </c>
      <c r="E92" s="29">
        <f>'Order Sheet'!G99</f>
        <v>225</v>
      </c>
      <c r="F92" s="29">
        <f t="shared" ref="F92" si="22">A92*E92</f>
        <v>0</v>
      </c>
      <c r="G92" s="30">
        <f>'Order Sheet'!F99</f>
        <v>30</v>
      </c>
      <c r="H92" s="167" t="str">
        <f>'Order Sheet'!I99</f>
        <v>y</v>
      </c>
    </row>
    <row r="93" spans="1:8" x14ac:dyDescent="0.3">
      <c r="A93" s="94">
        <f>'Order Sheet'!H100</f>
        <v>0</v>
      </c>
      <c r="B93" s="127" t="s">
        <v>127</v>
      </c>
      <c r="C93" s="115">
        <f>'Order Sheet'!B100</f>
        <v>734173921595</v>
      </c>
      <c r="D93" s="26" t="str">
        <f>'Order Sheet'!C100</f>
        <v>92159-HS</v>
      </c>
      <c r="E93" s="29">
        <f>'Order Sheet'!G100</f>
        <v>228</v>
      </c>
      <c r="F93" s="29">
        <f t="shared" si="5"/>
        <v>0</v>
      </c>
      <c r="G93" s="30">
        <f>'Order Sheet'!F100</f>
        <v>24</v>
      </c>
      <c r="H93" s="167" t="str">
        <f>'Order Sheet'!I100</f>
        <v>y</v>
      </c>
    </row>
    <row r="94" spans="1:8" x14ac:dyDescent="0.3">
      <c r="A94" s="94">
        <f>'Order Sheet'!H101</f>
        <v>0</v>
      </c>
      <c r="B94" s="127" t="s">
        <v>285</v>
      </c>
      <c r="C94" s="115">
        <f>'Order Sheet'!B101</f>
        <v>734173926056</v>
      </c>
      <c r="D94" s="26" t="str">
        <f>'Order Sheet'!C101</f>
        <v>92605-HS</v>
      </c>
      <c r="E94" s="29">
        <f>'Order Sheet'!G101</f>
        <v>228</v>
      </c>
      <c r="F94" s="29">
        <f t="shared" ref="F94:F95" si="23">A94*E94</f>
        <v>0</v>
      </c>
      <c r="G94" s="30">
        <f>'Order Sheet'!F101</f>
        <v>24</v>
      </c>
      <c r="H94" s="167" t="str">
        <f>'Order Sheet'!I101</f>
        <v>y</v>
      </c>
    </row>
    <row r="95" spans="1:8" x14ac:dyDescent="0.3">
      <c r="A95" s="94">
        <f>'Order Sheet'!H102</f>
        <v>0</v>
      </c>
      <c r="B95" s="127" t="s">
        <v>286</v>
      </c>
      <c r="C95" s="115">
        <f>'Order Sheet'!B102</f>
        <v>734173926071</v>
      </c>
      <c r="D95" s="26" t="str">
        <f>'Order Sheet'!C102</f>
        <v>92607-HS</v>
      </c>
      <c r="E95" s="29">
        <f>'Order Sheet'!G102</f>
        <v>204</v>
      </c>
      <c r="F95" s="29">
        <f t="shared" si="23"/>
        <v>0</v>
      </c>
      <c r="G95" s="30">
        <f>'Order Sheet'!F102</f>
        <v>24</v>
      </c>
      <c r="H95" s="167" t="str">
        <f>'Order Sheet'!I102</f>
        <v>y</v>
      </c>
    </row>
    <row r="96" spans="1:8" x14ac:dyDescent="0.3">
      <c r="A96" s="94">
        <f>'Order Sheet'!H103</f>
        <v>0</v>
      </c>
      <c r="B96" s="127" t="s">
        <v>97</v>
      </c>
      <c r="C96" s="115">
        <f>'Order Sheet'!B103</f>
        <v>734173921601</v>
      </c>
      <c r="D96" s="26" t="str">
        <f>'Order Sheet'!C103</f>
        <v>92160-HS</v>
      </c>
      <c r="E96" s="29">
        <f>'Order Sheet'!G103</f>
        <v>228</v>
      </c>
      <c r="F96" s="29">
        <f t="shared" si="5"/>
        <v>0</v>
      </c>
      <c r="G96" s="30">
        <f>'Order Sheet'!F103</f>
        <v>24</v>
      </c>
      <c r="H96" s="167" t="str">
        <f>'Order Sheet'!I103</f>
        <v>y</v>
      </c>
    </row>
    <row r="97" spans="1:8" ht="27.6" x14ac:dyDescent="0.3">
      <c r="A97" s="94">
        <f>'Order Sheet'!H104</f>
        <v>0</v>
      </c>
      <c r="B97" s="142" t="s">
        <v>303</v>
      </c>
      <c r="C97" s="143">
        <f>'Order Sheet'!B104</f>
        <v>734173921717</v>
      </c>
      <c r="D97" s="141" t="str">
        <f>'Order Sheet'!C104</f>
        <v>92171-HS</v>
      </c>
      <c r="E97" s="144">
        <f>'Order Sheet'!G104</f>
        <v>222</v>
      </c>
      <c r="F97" s="144">
        <f t="shared" ref="F97" si="24">A97*E97</f>
        <v>0</v>
      </c>
      <c r="G97" s="145" t="str">
        <f>'Order Sheet'!F104</f>
        <v>24 pieces</v>
      </c>
      <c r="H97" s="167" t="str">
        <f>'Order Sheet'!I104</f>
        <v>y</v>
      </c>
    </row>
    <row r="98" spans="1:8" x14ac:dyDescent="0.3">
      <c r="A98" s="126">
        <f>'Order Sheet'!H105</f>
        <v>0</v>
      </c>
      <c r="B98" s="28" t="s">
        <v>113</v>
      </c>
      <c r="C98" s="125"/>
      <c r="D98" s="125"/>
      <c r="E98" s="92"/>
      <c r="F98" s="92"/>
      <c r="G98" s="93"/>
      <c r="H98" s="167" t="str">
        <f>'Order Sheet'!I105</f>
        <v>y</v>
      </c>
    </row>
    <row r="99" spans="1:8" x14ac:dyDescent="0.3">
      <c r="A99" s="94">
        <f>'Order Sheet'!H106</f>
        <v>0</v>
      </c>
      <c r="B99" s="127" t="s">
        <v>383</v>
      </c>
      <c r="C99" s="115">
        <f>'Order Sheet'!B106</f>
        <v>734173921458</v>
      </c>
      <c r="D99" s="26" t="str">
        <f>'Order Sheet'!C106</f>
        <v>92145-HS</v>
      </c>
      <c r="E99" s="29">
        <f>'Order Sheet'!G106</f>
        <v>171</v>
      </c>
      <c r="F99" s="29">
        <f t="shared" ref="F99" si="25">A99*E99</f>
        <v>0</v>
      </c>
      <c r="G99" s="30">
        <f>'Order Sheet'!F106</f>
        <v>36</v>
      </c>
      <c r="H99" s="167" t="str">
        <f>'Order Sheet'!I106</f>
        <v>y</v>
      </c>
    </row>
    <row r="100" spans="1:8" x14ac:dyDescent="0.3">
      <c r="A100" s="94">
        <f>'Order Sheet'!H107</f>
        <v>0</v>
      </c>
      <c r="B100" s="127" t="s">
        <v>160</v>
      </c>
      <c r="C100" s="115">
        <f>'Order Sheet'!B107</f>
        <v>734173913491</v>
      </c>
      <c r="D100" s="26" t="str">
        <f>'Order Sheet'!C107</f>
        <v>91349-HS</v>
      </c>
      <c r="E100" s="29">
        <f>'Order Sheet'!G107</f>
        <v>159.19999999999999</v>
      </c>
      <c r="F100" s="29">
        <f t="shared" si="5"/>
        <v>0</v>
      </c>
      <c r="G100" s="30">
        <f>'Order Sheet'!F107</f>
        <v>16</v>
      </c>
      <c r="H100" s="167" t="str">
        <f>'Order Sheet'!I107</f>
        <v>y</v>
      </c>
    </row>
    <row r="101" spans="1:8" ht="27.6" x14ac:dyDescent="0.3">
      <c r="A101" s="94">
        <f>'Order Sheet'!H108</f>
        <v>0</v>
      </c>
      <c r="B101" s="142" t="s">
        <v>382</v>
      </c>
      <c r="C101" s="143">
        <f>'Order Sheet'!B108</f>
        <v>734173921700</v>
      </c>
      <c r="D101" s="141" t="str">
        <f>'Order Sheet'!C108</f>
        <v>92170-HS</v>
      </c>
      <c r="E101" s="144">
        <f>'Order Sheet'!G108</f>
        <v>165.1</v>
      </c>
      <c r="F101" s="144">
        <f t="shared" ref="F101" si="26">A101*E101</f>
        <v>0</v>
      </c>
      <c r="G101" s="145" t="str">
        <f>'Order Sheet'!F108</f>
        <v>26 pieces</v>
      </c>
      <c r="H101" s="167" t="str">
        <f>'Order Sheet'!I108</f>
        <v>y</v>
      </c>
    </row>
    <row r="102" spans="1:8" x14ac:dyDescent="0.3">
      <c r="A102" s="94">
        <f>'Order Sheet'!H109</f>
        <v>0</v>
      </c>
      <c r="B102" s="127" t="s">
        <v>130</v>
      </c>
      <c r="C102" s="115">
        <f>'Order Sheet'!B109</f>
        <v>734173914832</v>
      </c>
      <c r="D102" s="26" t="str">
        <f>'Order Sheet'!C109</f>
        <v>91483-HS</v>
      </c>
      <c r="E102" s="29">
        <f>'Order Sheet'!G109</f>
        <v>126</v>
      </c>
      <c r="F102" s="29">
        <f t="shared" si="5"/>
        <v>0</v>
      </c>
      <c r="G102" s="30">
        <f>'Order Sheet'!F109</f>
        <v>9</v>
      </c>
      <c r="H102" s="167" t="str">
        <f>'Order Sheet'!I109</f>
        <v>y</v>
      </c>
    </row>
    <row r="103" spans="1:8" x14ac:dyDescent="0.3">
      <c r="A103" s="94">
        <f>'Order Sheet'!H110</f>
        <v>0</v>
      </c>
      <c r="B103" s="127" t="s">
        <v>38</v>
      </c>
      <c r="C103" s="115">
        <f>'Order Sheet'!B110</f>
        <v>734173913804</v>
      </c>
      <c r="D103" s="26" t="str">
        <f>'Order Sheet'!C110</f>
        <v>91380-HS</v>
      </c>
      <c r="E103" s="29">
        <f>'Order Sheet'!G110</f>
        <v>171</v>
      </c>
      <c r="F103" s="29">
        <f t="shared" si="5"/>
        <v>0</v>
      </c>
      <c r="G103" s="30">
        <f>'Order Sheet'!F110</f>
        <v>36</v>
      </c>
      <c r="H103" s="167" t="str">
        <f>'Order Sheet'!I110</f>
        <v>y</v>
      </c>
    </row>
    <row r="104" spans="1:8" x14ac:dyDescent="0.3">
      <c r="A104" s="94">
        <f>'Order Sheet'!H111</f>
        <v>0</v>
      </c>
      <c r="B104" s="127" t="s">
        <v>131</v>
      </c>
      <c r="C104" s="115">
        <f>'Order Sheet'!B111</f>
        <v>734173921854</v>
      </c>
      <c r="D104" s="26" t="str">
        <f>'Order Sheet'!C111</f>
        <v>92185-HS</v>
      </c>
      <c r="E104" s="29">
        <f>'Order Sheet'!G111</f>
        <v>140</v>
      </c>
      <c r="F104" s="29">
        <f t="shared" si="5"/>
        <v>0</v>
      </c>
      <c r="G104" s="30">
        <f>'Order Sheet'!F111</f>
        <v>20</v>
      </c>
      <c r="H104" s="167" t="str">
        <f>'Order Sheet'!I111</f>
        <v>y</v>
      </c>
    </row>
    <row r="105" spans="1:8" x14ac:dyDescent="0.3">
      <c r="A105" s="94">
        <f>'Order Sheet'!H112</f>
        <v>0</v>
      </c>
      <c r="B105" s="127" t="s">
        <v>149</v>
      </c>
      <c r="C105" s="115">
        <f>'Order Sheet'!B112</f>
        <v>734173922127</v>
      </c>
      <c r="D105" s="26" t="str">
        <f>'Order Sheet'!C112</f>
        <v>92212-HS</v>
      </c>
      <c r="E105" s="29">
        <f>'Order Sheet'!G112</f>
        <v>120</v>
      </c>
      <c r="F105" s="29">
        <f t="shared" si="5"/>
        <v>0</v>
      </c>
      <c r="G105" s="30">
        <f>'Order Sheet'!F112</f>
        <v>16</v>
      </c>
      <c r="H105" s="167" t="str">
        <f>'Order Sheet'!I112</f>
        <v>Y</v>
      </c>
    </row>
    <row r="106" spans="1:8" x14ac:dyDescent="0.3">
      <c r="A106" s="94">
        <f>'Order Sheet'!H113</f>
        <v>0</v>
      </c>
      <c r="B106" s="127" t="s">
        <v>116</v>
      </c>
      <c r="C106" s="115">
        <f>'Order Sheet'!B113</f>
        <v>734173921878</v>
      </c>
      <c r="D106" s="26" t="str">
        <f>'Order Sheet'!C113</f>
        <v>92187-HS</v>
      </c>
      <c r="E106" s="29">
        <f>'Order Sheet'!G113</f>
        <v>190</v>
      </c>
      <c r="F106" s="29">
        <f t="shared" si="5"/>
        <v>0</v>
      </c>
      <c r="G106" s="30">
        <f>'Order Sheet'!F113</f>
        <v>20</v>
      </c>
      <c r="H106" s="167" t="str">
        <f>'Order Sheet'!I113</f>
        <v>y</v>
      </c>
    </row>
    <row r="107" spans="1:8" x14ac:dyDescent="0.3">
      <c r="A107" s="94">
        <f>'Order Sheet'!H114</f>
        <v>0</v>
      </c>
      <c r="B107" s="127" t="s">
        <v>168</v>
      </c>
      <c r="C107" s="115">
        <f>'Order Sheet'!B114</f>
        <v>734173924602</v>
      </c>
      <c r="D107" s="26" t="str">
        <f>'Order Sheet'!C114</f>
        <v>92460-HS</v>
      </c>
      <c r="E107" s="29">
        <f>'Order Sheet'!G114</f>
        <v>171</v>
      </c>
      <c r="F107" s="29">
        <f t="shared" si="5"/>
        <v>0</v>
      </c>
      <c r="G107" s="30">
        <f>'Order Sheet'!F114</f>
        <v>36</v>
      </c>
      <c r="H107" s="167" t="str">
        <f>'Order Sheet'!I114</f>
        <v>No</v>
      </c>
    </row>
    <row r="108" spans="1:8" x14ac:dyDescent="0.3">
      <c r="A108" s="94">
        <f>'Order Sheet'!H115</f>
        <v>0</v>
      </c>
      <c r="B108" s="127" t="s">
        <v>169</v>
      </c>
      <c r="C108" s="115">
        <f>'Order Sheet'!B115</f>
        <v>734173924619</v>
      </c>
      <c r="D108" s="26" t="str">
        <f>'Order Sheet'!C115</f>
        <v>92461-HS</v>
      </c>
      <c r="E108" s="29">
        <f>'Order Sheet'!G115</f>
        <v>159.19999999999999</v>
      </c>
      <c r="F108" s="29">
        <f t="shared" si="5"/>
        <v>0</v>
      </c>
      <c r="G108" s="30">
        <f>'Order Sheet'!F115</f>
        <v>16</v>
      </c>
      <c r="H108" s="167" t="str">
        <f>'Order Sheet'!I115</f>
        <v>y</v>
      </c>
    </row>
    <row r="109" spans="1:8" ht="27.6" x14ac:dyDescent="0.3">
      <c r="A109" s="94">
        <f>'Order Sheet'!H116</f>
        <v>0</v>
      </c>
      <c r="B109" s="142" t="s">
        <v>209</v>
      </c>
      <c r="C109" s="143">
        <f>'Order Sheet'!B116</f>
        <v>734173924800</v>
      </c>
      <c r="D109" s="141" t="str">
        <f>'Order Sheet'!C116</f>
        <v>92480-HS</v>
      </c>
      <c r="E109" s="144">
        <f>'Order Sheet'!G116</f>
        <v>165.1</v>
      </c>
      <c r="F109" s="144">
        <f t="shared" si="5"/>
        <v>0</v>
      </c>
      <c r="G109" s="145" t="str">
        <f>'Order Sheet'!F116</f>
        <v>26 pieces</v>
      </c>
      <c r="H109" s="167" t="str">
        <f>'Order Sheet'!I116</f>
        <v>No</v>
      </c>
    </row>
    <row r="110" spans="1:8" x14ac:dyDescent="0.3">
      <c r="A110" s="94">
        <f>'Order Sheet'!H117</f>
        <v>0</v>
      </c>
      <c r="B110" s="127" t="s">
        <v>161</v>
      </c>
      <c r="C110" s="115">
        <f>'Order Sheet'!B117</f>
        <v>734173912425</v>
      </c>
      <c r="D110" s="26" t="str">
        <f>'Order Sheet'!C117</f>
        <v>91242-HS</v>
      </c>
      <c r="E110" s="29">
        <f>'Order Sheet'!G117</f>
        <v>171</v>
      </c>
      <c r="F110" s="29">
        <f t="shared" si="5"/>
        <v>0</v>
      </c>
      <c r="G110" s="30">
        <f>'Order Sheet'!F117</f>
        <v>36</v>
      </c>
      <c r="H110" s="167" t="str">
        <f>'Order Sheet'!I117</f>
        <v>y</v>
      </c>
    </row>
    <row r="111" spans="1:8" x14ac:dyDescent="0.3">
      <c r="A111" s="94">
        <f>'Order Sheet'!H118</f>
        <v>0</v>
      </c>
      <c r="B111" s="127" t="s">
        <v>132</v>
      </c>
      <c r="C111" s="115">
        <f>'Order Sheet'!B118</f>
        <v>734173912364</v>
      </c>
      <c r="D111" s="26" t="str">
        <f>'Order Sheet'!C118</f>
        <v>91236-HS</v>
      </c>
      <c r="E111" s="29">
        <f>'Order Sheet'!G118</f>
        <v>171</v>
      </c>
      <c r="F111" s="29">
        <f t="shared" si="5"/>
        <v>0</v>
      </c>
      <c r="G111" s="30">
        <f>'Order Sheet'!F118</f>
        <v>36</v>
      </c>
      <c r="H111" s="167" t="str">
        <f>'Order Sheet'!I118</f>
        <v>y</v>
      </c>
    </row>
    <row r="112" spans="1:8" x14ac:dyDescent="0.3">
      <c r="A112" s="94">
        <f>'Order Sheet'!H119</f>
        <v>0</v>
      </c>
      <c r="B112" s="127" t="s">
        <v>133</v>
      </c>
      <c r="C112" s="115">
        <f>'Order Sheet'!B119</f>
        <v>734173912371</v>
      </c>
      <c r="D112" s="26" t="str">
        <f>'Order Sheet'!C119</f>
        <v>91237-HS</v>
      </c>
      <c r="E112" s="29">
        <f>'Order Sheet'!G119</f>
        <v>159.19999999999999</v>
      </c>
      <c r="F112" s="29">
        <f t="shared" si="5"/>
        <v>0</v>
      </c>
      <c r="G112" s="30">
        <f>'Order Sheet'!F119</f>
        <v>16</v>
      </c>
      <c r="H112" s="167" t="str">
        <f>'Order Sheet'!I119</f>
        <v>y</v>
      </c>
    </row>
    <row r="113" spans="1:8" ht="27.6" x14ac:dyDescent="0.3">
      <c r="A113" s="94">
        <f>'Order Sheet'!H120</f>
        <v>0</v>
      </c>
      <c r="B113" s="142" t="s">
        <v>211</v>
      </c>
      <c r="C113" s="143">
        <f>'Order Sheet'!B120</f>
        <v>734173913657</v>
      </c>
      <c r="D113" s="141" t="str">
        <f>'Order Sheet'!C120</f>
        <v>91365-HS</v>
      </c>
      <c r="E113" s="144">
        <f>'Order Sheet'!G120</f>
        <v>165.1</v>
      </c>
      <c r="F113" s="144">
        <f t="shared" ref="F113" si="27">A113*E113</f>
        <v>0</v>
      </c>
      <c r="G113" s="145" t="str">
        <f>'Order Sheet'!F120</f>
        <v>26 pieces</v>
      </c>
      <c r="H113" s="167" t="str">
        <f>'Order Sheet'!I120</f>
        <v>y</v>
      </c>
    </row>
    <row r="114" spans="1:8" x14ac:dyDescent="0.3">
      <c r="A114" s="94">
        <f>'Order Sheet'!H121</f>
        <v>0</v>
      </c>
      <c r="B114" s="127" t="s">
        <v>134</v>
      </c>
      <c r="C114" s="115">
        <f>'Order Sheet'!B121</f>
        <v>734173913033</v>
      </c>
      <c r="D114" s="26" t="str">
        <f>'Order Sheet'!C121</f>
        <v>91303-HS</v>
      </c>
      <c r="E114" s="29">
        <f>'Order Sheet'!G121</f>
        <v>144</v>
      </c>
      <c r="F114" s="29">
        <f t="shared" si="5"/>
        <v>0</v>
      </c>
      <c r="G114" s="30">
        <f>'Order Sheet'!F121</f>
        <v>12</v>
      </c>
      <c r="H114" s="167" t="str">
        <f>'Order Sheet'!I121</f>
        <v>y</v>
      </c>
    </row>
    <row r="115" spans="1:8" x14ac:dyDescent="0.3">
      <c r="A115" s="94">
        <f>'Order Sheet'!H122</f>
        <v>0</v>
      </c>
      <c r="B115" s="127" t="s">
        <v>135</v>
      </c>
      <c r="C115" s="115">
        <f>'Order Sheet'!B122</f>
        <v>734173912357</v>
      </c>
      <c r="D115" s="26" t="str">
        <f>'Order Sheet'!C122</f>
        <v>91235-HS</v>
      </c>
      <c r="E115" s="29">
        <f>'Order Sheet'!G122</f>
        <v>138</v>
      </c>
      <c r="F115" s="29">
        <f t="shared" si="5"/>
        <v>0</v>
      </c>
      <c r="G115" s="30">
        <f>'Order Sheet'!F122</f>
        <v>4</v>
      </c>
      <c r="H115" s="167" t="str">
        <f>'Order Sheet'!I122</f>
        <v>y</v>
      </c>
    </row>
    <row r="116" spans="1:8" x14ac:dyDescent="0.3">
      <c r="A116" s="94">
        <f>'Order Sheet'!H123</f>
        <v>0</v>
      </c>
      <c r="B116" s="127" t="s">
        <v>276</v>
      </c>
      <c r="C116" s="115">
        <f>'Order Sheet'!B123</f>
        <v>734173925883</v>
      </c>
      <c r="D116" s="26" t="str">
        <f>'Order Sheet'!C123</f>
        <v>92588-HS</v>
      </c>
      <c r="E116" s="29">
        <f>'Order Sheet'!G123</f>
        <v>159.19999999999999</v>
      </c>
      <c r="F116" s="29">
        <f t="shared" ref="F116" si="28">A116*E116</f>
        <v>0</v>
      </c>
      <c r="G116" s="30">
        <f>'Order Sheet'!F123</f>
        <v>16</v>
      </c>
      <c r="H116" s="167" t="str">
        <f>'Order Sheet'!I123</f>
        <v>y</v>
      </c>
    </row>
    <row r="117" spans="1:8" x14ac:dyDescent="0.3">
      <c r="A117" s="94">
        <f>'Order Sheet'!H124</f>
        <v>0</v>
      </c>
      <c r="B117" s="127" t="s">
        <v>280</v>
      </c>
      <c r="C117" s="115">
        <f>'Order Sheet'!B124</f>
        <v>734173925982</v>
      </c>
      <c r="D117" s="26" t="str">
        <f>'Order Sheet'!C124</f>
        <v>92598-HS</v>
      </c>
      <c r="E117" s="29">
        <f>'Order Sheet'!G124</f>
        <v>130.5</v>
      </c>
      <c r="F117" s="29">
        <f t="shared" ref="F117:F119" si="29">A117*E117</f>
        <v>0</v>
      </c>
      <c r="G117" s="30">
        <f>'Order Sheet'!F124</f>
        <v>9</v>
      </c>
      <c r="H117" s="167" t="str">
        <f>'Order Sheet'!I124</f>
        <v>y</v>
      </c>
    </row>
    <row r="118" spans="1:8" x14ac:dyDescent="0.3">
      <c r="A118" s="94">
        <f>'Order Sheet'!H125</f>
        <v>0</v>
      </c>
      <c r="B118" s="127" t="s">
        <v>281</v>
      </c>
      <c r="C118" s="115">
        <f>'Order Sheet'!B125</f>
        <v>734173925999</v>
      </c>
      <c r="D118" s="26" t="str">
        <f>'Order Sheet'!C125</f>
        <v>92599-HS</v>
      </c>
      <c r="E118" s="29">
        <f>'Order Sheet'!G125</f>
        <v>171</v>
      </c>
      <c r="F118" s="29">
        <f t="shared" si="29"/>
        <v>0</v>
      </c>
      <c r="G118" s="30">
        <f>'Order Sheet'!F125</f>
        <v>36</v>
      </c>
      <c r="H118" s="167" t="str">
        <f>'Order Sheet'!I125</f>
        <v>y</v>
      </c>
    </row>
    <row r="119" spans="1:8" ht="30" customHeight="1" x14ac:dyDescent="0.3">
      <c r="A119" s="94">
        <f>'Order Sheet'!H126</f>
        <v>0</v>
      </c>
      <c r="B119" s="160" t="s">
        <v>324</v>
      </c>
      <c r="C119" s="161">
        <f>'Order Sheet'!B126</f>
        <v>734173926477</v>
      </c>
      <c r="D119" s="162" t="str">
        <f>'Order Sheet'!C126</f>
        <v>92647-HS</v>
      </c>
      <c r="E119" s="163">
        <f>'Order Sheet'!G126</f>
        <v>129</v>
      </c>
      <c r="F119" s="163">
        <f t="shared" si="29"/>
        <v>0</v>
      </c>
      <c r="G119" s="164" t="str">
        <f>'Order Sheet'!F126</f>
        <v>21 pieces</v>
      </c>
      <c r="H119" s="167" t="str">
        <f>'Order Sheet'!I126</f>
        <v>y</v>
      </c>
    </row>
    <row r="120" spans="1:8" x14ac:dyDescent="0.3">
      <c r="A120" s="94">
        <f>'Order Sheet'!H127</f>
        <v>0</v>
      </c>
      <c r="B120" s="127" t="s">
        <v>259</v>
      </c>
      <c r="C120" s="115">
        <f>'Order Sheet'!B127</f>
        <v>734173925289</v>
      </c>
      <c r="D120" s="26" t="str">
        <f>'Order Sheet'!C127</f>
        <v>92528-HS</v>
      </c>
      <c r="E120" s="29">
        <f>'Order Sheet'!G127</f>
        <v>159.19999999999999</v>
      </c>
      <c r="F120" s="29">
        <f t="shared" ref="F120" si="30">A120*E120</f>
        <v>0</v>
      </c>
      <c r="G120" s="30">
        <f>'Order Sheet'!F127</f>
        <v>16</v>
      </c>
      <c r="H120" s="167" t="str">
        <f>'Order Sheet'!I127</f>
        <v>y</v>
      </c>
    </row>
    <row r="121" spans="1:8" x14ac:dyDescent="0.3">
      <c r="A121" s="94">
        <f>'Order Sheet'!H128</f>
        <v>0</v>
      </c>
      <c r="B121" s="127" t="s">
        <v>164</v>
      </c>
      <c r="C121" s="115">
        <f>'Order Sheet'!B128</f>
        <v>734173921755</v>
      </c>
      <c r="D121" s="26" t="str">
        <f>'Order Sheet'!C128</f>
        <v>92175-HS</v>
      </c>
      <c r="E121" s="29">
        <f>'Order Sheet'!G128</f>
        <v>187.5</v>
      </c>
      <c r="F121" s="29">
        <f t="shared" ref="F121:F153" si="31">A121*E121</f>
        <v>0</v>
      </c>
      <c r="G121" s="30">
        <f>'Order Sheet'!F128</f>
        <v>25</v>
      </c>
      <c r="H121" s="167" t="str">
        <f>'Order Sheet'!I128</f>
        <v>y</v>
      </c>
    </row>
    <row r="122" spans="1:8" x14ac:dyDescent="0.3">
      <c r="A122" s="94">
        <f>'Order Sheet'!H129</f>
        <v>0</v>
      </c>
      <c r="B122" s="127" t="s">
        <v>215</v>
      </c>
      <c r="C122" s="115">
        <f>'Order Sheet'!B129</f>
        <v>734173921816</v>
      </c>
      <c r="D122" s="26" t="str">
        <f>'Order Sheet'!C129</f>
        <v>92181-HS</v>
      </c>
      <c r="E122" s="29">
        <f>'Order Sheet'!G129</f>
        <v>171</v>
      </c>
      <c r="F122" s="29">
        <f t="shared" si="31"/>
        <v>0</v>
      </c>
      <c r="G122" s="30">
        <f>'Order Sheet'!F129</f>
        <v>36</v>
      </c>
      <c r="H122" s="167" t="str">
        <f>'Order Sheet'!I129</f>
        <v>y</v>
      </c>
    </row>
    <row r="123" spans="1:8" x14ac:dyDescent="0.3">
      <c r="A123" s="94">
        <f>'Order Sheet'!H130</f>
        <v>0</v>
      </c>
      <c r="B123" s="127" t="s">
        <v>216</v>
      </c>
      <c r="C123" s="115">
        <f>'Order Sheet'!B130</f>
        <v>734173921823</v>
      </c>
      <c r="D123" s="26" t="str">
        <f>'Order Sheet'!C130</f>
        <v>92182-HS</v>
      </c>
      <c r="E123" s="29">
        <f>'Order Sheet'!G130</f>
        <v>212.5</v>
      </c>
      <c r="F123" s="29">
        <f t="shared" si="31"/>
        <v>0</v>
      </c>
      <c r="G123" s="30">
        <f>'Order Sheet'!F130</f>
        <v>25</v>
      </c>
      <c r="H123" s="167" t="str">
        <f>'Order Sheet'!I130</f>
        <v>y</v>
      </c>
    </row>
    <row r="124" spans="1:8" x14ac:dyDescent="0.3">
      <c r="A124" s="94">
        <f>'Order Sheet'!H131</f>
        <v>0</v>
      </c>
      <c r="B124" s="127" t="s">
        <v>283</v>
      </c>
      <c r="C124" s="115">
        <f>'Order Sheet'!B131</f>
        <v>734173926019</v>
      </c>
      <c r="D124" s="26" t="str">
        <f>'Order Sheet'!C131</f>
        <v>92601-HS</v>
      </c>
      <c r="E124" s="29">
        <f>'Order Sheet'!G131</f>
        <v>108</v>
      </c>
      <c r="F124" s="29">
        <f t="shared" ref="F124" si="32">A124*E124</f>
        <v>0</v>
      </c>
      <c r="G124" s="30">
        <f>'Order Sheet'!F131</f>
        <v>9</v>
      </c>
      <c r="H124" s="167" t="str">
        <f>'Order Sheet'!I131</f>
        <v>y</v>
      </c>
    </row>
    <row r="125" spans="1:8" x14ac:dyDescent="0.3">
      <c r="A125" s="94">
        <f>'Order Sheet'!H132</f>
        <v>0</v>
      </c>
      <c r="B125" s="127" t="s">
        <v>166</v>
      </c>
      <c r="C125" s="115">
        <f>'Order Sheet'!B132</f>
        <v>734173912760</v>
      </c>
      <c r="D125" s="26" t="str">
        <f>'Order Sheet'!C132</f>
        <v>91276-HS</v>
      </c>
      <c r="E125" s="29">
        <f>'Order Sheet'!G132</f>
        <v>144</v>
      </c>
      <c r="F125" s="29">
        <f t="shared" si="31"/>
        <v>0</v>
      </c>
      <c r="G125" s="30">
        <f>'Order Sheet'!F132</f>
        <v>24</v>
      </c>
      <c r="H125" s="167" t="str">
        <f>'Order Sheet'!I132</f>
        <v>y</v>
      </c>
    </row>
    <row r="126" spans="1:8" x14ac:dyDescent="0.3">
      <c r="A126" s="94">
        <f>'Order Sheet'!H133</f>
        <v>0</v>
      </c>
      <c r="B126" s="127" t="s">
        <v>167</v>
      </c>
      <c r="C126" s="115">
        <f>'Order Sheet'!B133</f>
        <v>734173914757</v>
      </c>
      <c r="D126" s="26" t="str">
        <f>'Order Sheet'!C133</f>
        <v>91475-HS</v>
      </c>
      <c r="E126" s="29">
        <f>'Order Sheet'!G133</f>
        <v>171</v>
      </c>
      <c r="F126" s="29">
        <f t="shared" si="31"/>
        <v>0</v>
      </c>
      <c r="G126" s="30">
        <f>'Order Sheet'!F133</f>
        <v>36</v>
      </c>
      <c r="H126" s="167" t="str">
        <f>'Order Sheet'!I133</f>
        <v>y</v>
      </c>
    </row>
    <row r="127" spans="1:8" x14ac:dyDescent="0.3">
      <c r="A127" s="94">
        <f>'Order Sheet'!H134</f>
        <v>0</v>
      </c>
      <c r="B127" s="127" t="s">
        <v>136</v>
      </c>
      <c r="C127" s="115">
        <f>'Order Sheet'!B134</f>
        <v>734173914764</v>
      </c>
      <c r="D127" s="26" t="str">
        <f>'Order Sheet'!C134</f>
        <v>91476-HS</v>
      </c>
      <c r="E127" s="29">
        <f>'Order Sheet'!G134</f>
        <v>159.19999999999999</v>
      </c>
      <c r="F127" s="29">
        <f t="shared" si="31"/>
        <v>0</v>
      </c>
      <c r="G127" s="30">
        <f>'Order Sheet'!F134</f>
        <v>16</v>
      </c>
      <c r="H127" s="167" t="str">
        <f>'Order Sheet'!I134</f>
        <v>y</v>
      </c>
    </row>
    <row r="128" spans="1:8" ht="27.6" x14ac:dyDescent="0.3">
      <c r="A128" s="94">
        <f>'Order Sheet'!H135</f>
        <v>0</v>
      </c>
      <c r="B128" s="142" t="s">
        <v>218</v>
      </c>
      <c r="C128" s="143">
        <f>'Order Sheet'!B135</f>
        <v>734173914771</v>
      </c>
      <c r="D128" s="141" t="str">
        <f>'Order Sheet'!C135</f>
        <v>91477-HS</v>
      </c>
      <c r="E128" s="144">
        <f>'Order Sheet'!G135</f>
        <v>165.1</v>
      </c>
      <c r="F128" s="144">
        <f t="shared" si="31"/>
        <v>0</v>
      </c>
      <c r="G128" s="145" t="str">
        <f>'Order Sheet'!F135</f>
        <v>26 pieces</v>
      </c>
      <c r="H128" s="167" t="str">
        <f>'Order Sheet'!I135</f>
        <v>y</v>
      </c>
    </row>
    <row r="129" spans="1:8" x14ac:dyDescent="0.3">
      <c r="A129" s="94">
        <f>'Order Sheet'!H136</f>
        <v>0</v>
      </c>
      <c r="B129" s="127" t="s">
        <v>172</v>
      </c>
      <c r="C129" s="115">
        <f>'Order Sheet'!B136</f>
        <v>734173924657</v>
      </c>
      <c r="D129" s="26" t="str">
        <f>'Order Sheet'!C136</f>
        <v>92465-HS</v>
      </c>
      <c r="E129" s="29">
        <f>'Order Sheet'!G136</f>
        <v>148.75</v>
      </c>
      <c r="F129" s="29">
        <f t="shared" si="31"/>
        <v>0</v>
      </c>
      <c r="G129" s="30">
        <f>'Order Sheet'!F136</f>
        <v>25</v>
      </c>
      <c r="H129" s="167" t="str">
        <f>'Order Sheet'!I136</f>
        <v>y</v>
      </c>
    </row>
    <row r="130" spans="1:8" x14ac:dyDescent="0.3">
      <c r="A130" s="94">
        <f>'Order Sheet'!H137</f>
        <v>0</v>
      </c>
      <c r="B130" s="127" t="s">
        <v>173</v>
      </c>
      <c r="C130" s="115">
        <f>'Order Sheet'!B137</f>
        <v>734173924671</v>
      </c>
      <c r="D130" s="26" t="str">
        <f>'Order Sheet'!C137</f>
        <v>92467-HS</v>
      </c>
      <c r="E130" s="29">
        <f>'Order Sheet'!G137</f>
        <v>171</v>
      </c>
      <c r="F130" s="29">
        <f t="shared" si="31"/>
        <v>0</v>
      </c>
      <c r="G130" s="30">
        <f>'Order Sheet'!F137</f>
        <v>36</v>
      </c>
      <c r="H130" s="167" t="str">
        <f>'Order Sheet'!I137</f>
        <v>y</v>
      </c>
    </row>
    <row r="131" spans="1:8" x14ac:dyDescent="0.3">
      <c r="A131" s="94">
        <f>'Order Sheet'!H138</f>
        <v>0</v>
      </c>
      <c r="B131" s="127" t="s">
        <v>219</v>
      </c>
      <c r="C131" s="115">
        <f>'Order Sheet'!B138</f>
        <v>734173912272</v>
      </c>
      <c r="D131" s="26" t="str">
        <f>'Order Sheet'!C138</f>
        <v>91227-HS</v>
      </c>
      <c r="E131" s="29">
        <f>'Order Sheet'!G138</f>
        <v>89.55</v>
      </c>
      <c r="F131" s="29">
        <f t="shared" ref="F131:F133" si="33">A131*E131</f>
        <v>0</v>
      </c>
      <c r="G131" s="30">
        <f>'Order Sheet'!F138</f>
        <v>9</v>
      </c>
      <c r="H131" s="167" t="str">
        <f>'Order Sheet'!I138</f>
        <v>y</v>
      </c>
    </row>
    <row r="132" spans="1:8" x14ac:dyDescent="0.3">
      <c r="A132" s="94">
        <f>'Order Sheet'!H139</f>
        <v>0</v>
      </c>
      <c r="B132" s="127" t="s">
        <v>284</v>
      </c>
      <c r="C132" s="115">
        <f>'Order Sheet'!B139</f>
        <v>734173926026</v>
      </c>
      <c r="D132" s="26" t="str">
        <f>'Order Sheet'!C139</f>
        <v>92602-HS</v>
      </c>
      <c r="E132" s="29">
        <f>'Order Sheet'!G139</f>
        <v>87.5</v>
      </c>
      <c r="F132" s="29">
        <f t="shared" ref="F132" si="34">A132*E132</f>
        <v>0</v>
      </c>
      <c r="G132" s="30">
        <f>'Order Sheet'!F139</f>
        <v>5</v>
      </c>
      <c r="H132" s="167" t="str">
        <f>'Order Sheet'!I139</f>
        <v>Y</v>
      </c>
    </row>
    <row r="133" spans="1:8" x14ac:dyDescent="0.3">
      <c r="A133" s="94">
        <f>'Order Sheet'!H140</f>
        <v>0</v>
      </c>
      <c r="B133" s="127" t="s">
        <v>261</v>
      </c>
      <c r="C133" s="115">
        <f>'Order Sheet'!B140</f>
        <v>734173925272</v>
      </c>
      <c r="D133" s="26" t="str">
        <f>'Order Sheet'!C140</f>
        <v>92527-HS</v>
      </c>
      <c r="E133" s="29">
        <f>'Order Sheet'!G140</f>
        <v>159.19999999999999</v>
      </c>
      <c r="F133" s="29">
        <f t="shared" si="33"/>
        <v>0</v>
      </c>
      <c r="G133" s="30">
        <f>'Order Sheet'!F140</f>
        <v>16</v>
      </c>
      <c r="H133" s="167" t="str">
        <f>'Order Sheet'!I140</f>
        <v>y</v>
      </c>
    </row>
    <row r="134" spans="1:8" x14ac:dyDescent="0.3">
      <c r="A134" s="94">
        <f>'Order Sheet'!H141</f>
        <v>0</v>
      </c>
      <c r="B134" s="127" t="s">
        <v>137</v>
      </c>
      <c r="C134" s="115">
        <f>'Order Sheet'!B141</f>
        <v>734173921779</v>
      </c>
      <c r="D134" s="26" t="str">
        <f>'Order Sheet'!C141</f>
        <v>92177-HS</v>
      </c>
      <c r="E134" s="29">
        <f>'Order Sheet'!G141</f>
        <v>212.5</v>
      </c>
      <c r="F134" s="29">
        <f t="shared" si="31"/>
        <v>0</v>
      </c>
      <c r="G134" s="30">
        <f>'Order Sheet'!F141</f>
        <v>25</v>
      </c>
      <c r="H134" s="167" t="str">
        <f>'Order Sheet'!I141</f>
        <v>No</v>
      </c>
    </row>
    <row r="135" spans="1:8" x14ac:dyDescent="0.3">
      <c r="A135" s="94">
        <f>'Order Sheet'!H142</f>
        <v>0</v>
      </c>
      <c r="B135" s="127" t="s">
        <v>138</v>
      </c>
      <c r="C135" s="115">
        <f>'Order Sheet'!B142</f>
        <v>734173921786</v>
      </c>
      <c r="D135" s="26" t="str">
        <f>'Order Sheet'!C142</f>
        <v>92178-HS</v>
      </c>
      <c r="E135" s="29">
        <f>'Order Sheet'!G142</f>
        <v>144</v>
      </c>
      <c r="F135" s="29">
        <f t="shared" si="31"/>
        <v>0</v>
      </c>
      <c r="G135" s="30">
        <f>'Order Sheet'!F142</f>
        <v>9</v>
      </c>
      <c r="H135" s="167" t="str">
        <f>'Order Sheet'!I142</f>
        <v>y</v>
      </c>
    </row>
    <row r="136" spans="1:8" ht="27.6" x14ac:dyDescent="0.3">
      <c r="A136" s="94">
        <f>'Order Sheet'!H143</f>
        <v>0</v>
      </c>
      <c r="B136" s="142" t="s">
        <v>224</v>
      </c>
      <c r="C136" s="143">
        <f>'Order Sheet'!B143</f>
        <v>734173924824</v>
      </c>
      <c r="D136" s="141" t="str">
        <f>'Order Sheet'!C143</f>
        <v>92482-HS</v>
      </c>
      <c r="E136" s="144">
        <f>'Order Sheet'!G143</f>
        <v>181</v>
      </c>
      <c r="F136" s="144">
        <f t="shared" si="31"/>
        <v>0</v>
      </c>
      <c r="G136" s="145" t="str">
        <f>'Order Sheet'!F143</f>
        <v>16 pieces</v>
      </c>
      <c r="H136" s="167" t="str">
        <f>'Order Sheet'!I143</f>
        <v>No</v>
      </c>
    </row>
    <row r="137" spans="1:8" x14ac:dyDescent="0.3">
      <c r="A137" s="94">
        <f>'Order Sheet'!H144</f>
        <v>0</v>
      </c>
      <c r="B137" s="127" t="s">
        <v>229</v>
      </c>
      <c r="C137" s="115">
        <f>'Order Sheet'!B144</f>
        <v>734173924961</v>
      </c>
      <c r="D137" s="26" t="str">
        <f>'Order Sheet'!C144</f>
        <v>92496-HS</v>
      </c>
      <c r="E137" s="29">
        <f>'Order Sheet'!G144</f>
        <v>159.19999999999999</v>
      </c>
      <c r="F137" s="29">
        <f t="shared" ref="F137" si="35">A137*E137</f>
        <v>0</v>
      </c>
      <c r="G137" s="30">
        <f>'Order Sheet'!F144</f>
        <v>16</v>
      </c>
      <c r="H137" s="167" t="str">
        <f>'Order Sheet'!I144</f>
        <v>y</v>
      </c>
    </row>
    <row r="138" spans="1:8" x14ac:dyDescent="0.3">
      <c r="A138" s="94">
        <f>'Order Sheet'!H145</f>
        <v>0</v>
      </c>
      <c r="B138" s="127" t="s">
        <v>121</v>
      </c>
      <c r="C138" s="115">
        <f>'Order Sheet'!B145</f>
        <v>734173921885</v>
      </c>
      <c r="D138" s="26" t="str">
        <f>'Order Sheet'!C145</f>
        <v>92188-HS</v>
      </c>
      <c r="E138" s="29">
        <f>'Order Sheet'!G145</f>
        <v>120</v>
      </c>
      <c r="F138" s="29">
        <f t="shared" si="31"/>
        <v>0</v>
      </c>
      <c r="G138" s="30">
        <f>'Order Sheet'!F145</f>
        <v>16</v>
      </c>
      <c r="H138" s="167" t="str">
        <f>'Order Sheet'!I145</f>
        <v>y</v>
      </c>
    </row>
    <row r="139" spans="1:8" x14ac:dyDescent="0.3">
      <c r="A139" s="94">
        <f>'Order Sheet'!H146</f>
        <v>0</v>
      </c>
      <c r="B139" s="127" t="s">
        <v>139</v>
      </c>
      <c r="C139" s="115">
        <f>'Order Sheet'!B146</f>
        <v>734173921762</v>
      </c>
      <c r="D139" s="26" t="str">
        <f>'Order Sheet'!C146</f>
        <v>92176-HS</v>
      </c>
      <c r="E139" s="29">
        <f>'Order Sheet'!G146</f>
        <v>159.19999999999999</v>
      </c>
      <c r="F139" s="29">
        <f t="shared" si="31"/>
        <v>0</v>
      </c>
      <c r="G139" s="30">
        <f>'Order Sheet'!F146</f>
        <v>16</v>
      </c>
      <c r="H139" s="167" t="str">
        <f>'Order Sheet'!I146</f>
        <v>y</v>
      </c>
    </row>
    <row r="140" spans="1:8" x14ac:dyDescent="0.3">
      <c r="A140" s="94">
        <f>'Order Sheet'!H147</f>
        <v>0</v>
      </c>
      <c r="B140" s="127" t="s">
        <v>176</v>
      </c>
      <c r="C140" s="115">
        <f>'Order Sheet'!B147</f>
        <v>734173924688</v>
      </c>
      <c r="D140" s="26" t="str">
        <f>'Order Sheet'!C147</f>
        <v>92468-HS</v>
      </c>
      <c r="E140" s="29">
        <f>'Order Sheet'!G147</f>
        <v>159.19999999999999</v>
      </c>
      <c r="F140" s="29">
        <f t="shared" si="31"/>
        <v>0</v>
      </c>
      <c r="G140" s="30">
        <f>'Order Sheet'!F147</f>
        <v>16</v>
      </c>
      <c r="H140" s="167" t="str">
        <f>'Order Sheet'!I147</f>
        <v>y</v>
      </c>
    </row>
    <row r="141" spans="1:8" x14ac:dyDescent="0.3">
      <c r="A141" s="94">
        <f>'Order Sheet'!H148</f>
        <v>0</v>
      </c>
      <c r="B141" s="127" t="s">
        <v>262</v>
      </c>
      <c r="C141" s="115">
        <f>'Order Sheet'!B148</f>
        <v>734173925265</v>
      </c>
      <c r="D141" s="26" t="str">
        <f>'Order Sheet'!C148</f>
        <v>92526-HS</v>
      </c>
      <c r="E141" s="29">
        <f>'Order Sheet'!G148</f>
        <v>140</v>
      </c>
      <c r="F141" s="29">
        <f t="shared" ref="F141:F142" si="36">A141*E141</f>
        <v>0</v>
      </c>
      <c r="G141" s="30">
        <f>'Order Sheet'!F148</f>
        <v>10</v>
      </c>
      <c r="H141" s="167" t="str">
        <f>'Order Sheet'!I148</f>
        <v>y</v>
      </c>
    </row>
    <row r="142" spans="1:8" ht="29.4" customHeight="1" x14ac:dyDescent="0.3">
      <c r="A142" s="94">
        <f>'Order Sheet'!H149</f>
        <v>0</v>
      </c>
      <c r="B142" s="160" t="s">
        <v>325</v>
      </c>
      <c r="C142" s="161">
        <f>'Order Sheet'!B149</f>
        <v>734173926484</v>
      </c>
      <c r="D142" s="162" t="str">
        <f>'Order Sheet'!C149</f>
        <v>92648-HS</v>
      </c>
      <c r="E142" s="163">
        <f>'Order Sheet'!G149</f>
        <v>149.6</v>
      </c>
      <c r="F142" s="163">
        <f t="shared" si="36"/>
        <v>0</v>
      </c>
      <c r="G142" s="164" t="str">
        <f>'Order Sheet'!F149</f>
        <v>13 pieces</v>
      </c>
      <c r="H142" s="167" t="str">
        <f>'Order Sheet'!I149</f>
        <v>y</v>
      </c>
    </row>
    <row r="143" spans="1:8" x14ac:dyDescent="0.3">
      <c r="A143" s="94">
        <f>'Order Sheet'!H150</f>
        <v>0</v>
      </c>
      <c r="B143" s="127" t="s">
        <v>140</v>
      </c>
      <c r="C143" s="115">
        <f>'Order Sheet'!B150</f>
        <v>734173913514</v>
      </c>
      <c r="D143" s="26" t="str">
        <f>'Order Sheet'!C150</f>
        <v>91351-HS</v>
      </c>
      <c r="E143" s="29">
        <f>'Order Sheet'!G150</f>
        <v>234</v>
      </c>
      <c r="F143" s="29">
        <f t="shared" si="31"/>
        <v>0</v>
      </c>
      <c r="G143" s="30">
        <f>'Order Sheet'!F150</f>
        <v>36</v>
      </c>
      <c r="H143" s="167" t="str">
        <f>'Order Sheet'!I150</f>
        <v>y</v>
      </c>
    </row>
    <row r="144" spans="1:8" x14ac:dyDescent="0.3">
      <c r="A144" s="94">
        <f>'Order Sheet'!H151</f>
        <v>0</v>
      </c>
      <c r="B144" s="127" t="s">
        <v>435</v>
      </c>
      <c r="C144" s="115">
        <f>'Order Sheet'!B151</f>
        <v>734173927818</v>
      </c>
      <c r="D144" s="26" t="str">
        <f>'Order Sheet'!C151</f>
        <v>92781-HS</v>
      </c>
      <c r="E144" s="29">
        <f>'Order Sheet'!G151</f>
        <v>119.39999999999999</v>
      </c>
      <c r="F144" s="29">
        <f t="shared" ref="F144" si="37">A144*E144</f>
        <v>0</v>
      </c>
      <c r="G144" s="30">
        <f>'Order Sheet'!F151</f>
        <v>12</v>
      </c>
      <c r="H144" s="167" t="str">
        <f>'Order Sheet'!I151</f>
        <v>y</v>
      </c>
    </row>
    <row r="145" spans="1:8" x14ac:dyDescent="0.3">
      <c r="A145" s="94">
        <f>'Order Sheet'!H152</f>
        <v>0</v>
      </c>
      <c r="B145" s="127" t="s">
        <v>141</v>
      </c>
      <c r="C145" s="115">
        <f>'Order Sheet'!B152</f>
        <v>734173913521</v>
      </c>
      <c r="D145" s="26" t="str">
        <f>'Order Sheet'!C152</f>
        <v>91352-HS</v>
      </c>
      <c r="E145" s="29">
        <f>'Order Sheet'!G152</f>
        <v>144</v>
      </c>
      <c r="F145" s="29">
        <f t="shared" si="31"/>
        <v>0</v>
      </c>
      <c r="G145" s="30">
        <f>'Order Sheet'!F152</f>
        <v>9</v>
      </c>
      <c r="H145" s="167" t="str">
        <f>'Order Sheet'!I152</f>
        <v>y</v>
      </c>
    </row>
    <row r="146" spans="1:8" ht="27.6" x14ac:dyDescent="0.3">
      <c r="A146" s="94">
        <f>'Order Sheet'!H153</f>
        <v>0</v>
      </c>
      <c r="B146" s="142" t="s">
        <v>228</v>
      </c>
      <c r="C146" s="143">
        <f>'Order Sheet'!B153</f>
        <v>734173924831</v>
      </c>
      <c r="D146" s="141" t="str">
        <f>'Order Sheet'!C153</f>
        <v>92483-HS</v>
      </c>
      <c r="E146" s="144">
        <f>'Order Sheet'!G153</f>
        <v>161</v>
      </c>
      <c r="F146" s="144">
        <f t="shared" ref="F146" si="38">A146*E146</f>
        <v>0</v>
      </c>
      <c r="G146" s="145" t="str">
        <f>'Order Sheet'!F153</f>
        <v>16 pieces</v>
      </c>
      <c r="H146" s="167" t="str">
        <f>'Order Sheet'!I153</f>
        <v>y</v>
      </c>
    </row>
    <row r="147" spans="1:8" x14ac:dyDescent="0.3">
      <c r="A147" s="94">
        <f>'Order Sheet'!H154</f>
        <v>0</v>
      </c>
      <c r="B147" s="127" t="s">
        <v>179</v>
      </c>
      <c r="C147" s="115">
        <f>'Order Sheet'!B154</f>
        <v>734173924695</v>
      </c>
      <c r="D147" s="26" t="str">
        <f>'Order Sheet'!C154</f>
        <v>92469-HS</v>
      </c>
      <c r="E147" s="29">
        <f>'Order Sheet'!G154</f>
        <v>148.75</v>
      </c>
      <c r="F147" s="29">
        <f t="shared" si="31"/>
        <v>0</v>
      </c>
      <c r="G147" s="30">
        <f>'Order Sheet'!F154</f>
        <v>25</v>
      </c>
      <c r="H147" s="167" t="str">
        <f>'Order Sheet'!I154</f>
        <v>y</v>
      </c>
    </row>
    <row r="148" spans="1:8" x14ac:dyDescent="0.3">
      <c r="A148" s="94">
        <f>'Order Sheet'!H155</f>
        <v>0</v>
      </c>
      <c r="B148" s="127" t="s">
        <v>180</v>
      </c>
      <c r="C148" s="115">
        <f>'Order Sheet'!B155</f>
        <v>734173924718</v>
      </c>
      <c r="D148" s="26" t="str">
        <f>'Order Sheet'!C155</f>
        <v>92471-HS</v>
      </c>
      <c r="E148" s="29">
        <f>'Order Sheet'!G155</f>
        <v>171</v>
      </c>
      <c r="F148" s="29">
        <f t="shared" si="31"/>
        <v>0</v>
      </c>
      <c r="G148" s="30">
        <f>'Order Sheet'!F155</f>
        <v>36</v>
      </c>
      <c r="H148" s="167" t="str">
        <f>'Order Sheet'!I155</f>
        <v>y</v>
      </c>
    </row>
    <row r="149" spans="1:8" x14ac:dyDescent="0.3">
      <c r="A149" s="94">
        <f>'Order Sheet'!H156</f>
        <v>0</v>
      </c>
      <c r="B149" s="127" t="s">
        <v>353</v>
      </c>
      <c r="C149" s="115">
        <f>'Order Sheet'!B156</f>
        <v>734173926989</v>
      </c>
      <c r="D149" s="26" t="str">
        <f>'Order Sheet'!C156</f>
        <v>92698-HS</v>
      </c>
      <c r="E149" s="29">
        <f>'Order Sheet'!G156</f>
        <v>136</v>
      </c>
      <c r="F149" s="29">
        <f t="shared" si="31"/>
        <v>0</v>
      </c>
      <c r="G149" s="30">
        <f>'Order Sheet'!F156</f>
        <v>16</v>
      </c>
      <c r="H149" s="167" t="str">
        <f>'Order Sheet'!I156</f>
        <v>y</v>
      </c>
    </row>
    <row r="150" spans="1:8" x14ac:dyDescent="0.3">
      <c r="A150" s="94">
        <f>'Order Sheet'!H157</f>
        <v>0</v>
      </c>
      <c r="B150" s="127" t="s">
        <v>354</v>
      </c>
      <c r="C150" s="115">
        <f>'Order Sheet'!B157</f>
        <v>734173926996</v>
      </c>
      <c r="D150" s="26" t="str">
        <f>'Order Sheet'!C157</f>
        <v>92699-HS</v>
      </c>
      <c r="E150" s="29">
        <f>'Order Sheet'!G157</f>
        <v>130.5</v>
      </c>
      <c r="F150" s="29">
        <f t="shared" si="31"/>
        <v>0</v>
      </c>
      <c r="G150" s="30">
        <f>'Order Sheet'!F157</f>
        <v>9</v>
      </c>
      <c r="H150" s="167" t="str">
        <f>'Order Sheet'!I157</f>
        <v>y</v>
      </c>
    </row>
    <row r="151" spans="1:8" x14ac:dyDescent="0.3">
      <c r="A151" s="94">
        <f>'Order Sheet'!H158</f>
        <v>0</v>
      </c>
      <c r="B151" s="127" t="s">
        <v>309</v>
      </c>
      <c r="C151" s="115">
        <f>'Order Sheet'!B158</f>
        <v>734173926064</v>
      </c>
      <c r="D151" s="26" t="str">
        <f>'Order Sheet'!C158</f>
        <v>92606-HS</v>
      </c>
      <c r="E151" s="29">
        <f>'Order Sheet'!G158</f>
        <v>120</v>
      </c>
      <c r="F151" s="29">
        <f t="shared" ref="F151" si="39">A151*E151</f>
        <v>0</v>
      </c>
      <c r="G151" s="30">
        <f>'Order Sheet'!F158</f>
        <v>16</v>
      </c>
      <c r="H151" s="167" t="str">
        <f>'Order Sheet'!I158</f>
        <v>y</v>
      </c>
    </row>
    <row r="152" spans="1:8" x14ac:dyDescent="0.3">
      <c r="A152" s="94">
        <f>'Order Sheet'!H159</f>
        <v>0</v>
      </c>
      <c r="B152" s="127" t="s">
        <v>304</v>
      </c>
      <c r="C152" s="115">
        <f>'Order Sheet'!B159</f>
        <v>734173922103</v>
      </c>
      <c r="D152" s="26" t="str">
        <f>'Order Sheet'!C159</f>
        <v>92210-HS</v>
      </c>
      <c r="E152" s="29">
        <f>'Order Sheet'!G159</f>
        <v>126</v>
      </c>
      <c r="F152" s="29">
        <f t="shared" si="31"/>
        <v>0</v>
      </c>
      <c r="G152" s="30">
        <f>'Order Sheet'!F159</f>
        <v>12</v>
      </c>
      <c r="H152" s="167" t="str">
        <f>'Order Sheet'!I159</f>
        <v>y</v>
      </c>
    </row>
    <row r="153" spans="1:8" x14ac:dyDescent="0.3">
      <c r="A153" s="94">
        <f>'Order Sheet'!H160</f>
        <v>0</v>
      </c>
      <c r="B153" s="127" t="s">
        <v>305</v>
      </c>
      <c r="C153" s="115">
        <f>'Order Sheet'!B160</f>
        <v>734173922141</v>
      </c>
      <c r="D153" s="26" t="str">
        <f>'Order Sheet'!C160</f>
        <v>92214-HS</v>
      </c>
      <c r="E153" s="29">
        <f>'Order Sheet'!G160</f>
        <v>159.19999999999999</v>
      </c>
      <c r="F153" s="29">
        <f t="shared" si="31"/>
        <v>0</v>
      </c>
      <c r="G153" s="30">
        <f>'Order Sheet'!F160</f>
        <v>16</v>
      </c>
      <c r="H153" s="167" t="str">
        <f>'Order Sheet'!I160</f>
        <v>no</v>
      </c>
    </row>
    <row r="154" spans="1:8" x14ac:dyDescent="0.3">
      <c r="A154" s="94">
        <f>'Order Sheet'!H161</f>
        <v>0</v>
      </c>
      <c r="B154" s="127" t="s">
        <v>251</v>
      </c>
      <c r="C154" s="115">
        <f>'Order Sheet'!B161</f>
        <v>734173922158</v>
      </c>
      <c r="D154" s="26" t="str">
        <f>'Order Sheet'!C161</f>
        <v>92215-HS</v>
      </c>
      <c r="E154" s="29">
        <f>'Order Sheet'!G161</f>
        <v>108</v>
      </c>
      <c r="F154" s="29">
        <f t="shared" ref="F154" si="40">A154*E154</f>
        <v>0</v>
      </c>
      <c r="G154" s="30">
        <f>'Order Sheet'!F161</f>
        <v>9</v>
      </c>
      <c r="H154" s="167" t="str">
        <f>'Order Sheet'!I161</f>
        <v>y</v>
      </c>
    </row>
    <row r="155" spans="1:8" x14ac:dyDescent="0.3">
      <c r="A155" s="94">
        <f>'Order Sheet'!H162</f>
        <v>0</v>
      </c>
      <c r="B155" s="127" t="s">
        <v>452</v>
      </c>
      <c r="C155" s="115">
        <f>'Order Sheet'!B162</f>
        <v>734173912302</v>
      </c>
      <c r="D155" s="26" t="str">
        <f>'Order Sheet'!C162</f>
        <v>91230-HS</v>
      </c>
      <c r="E155" s="29">
        <f>'Order Sheet'!G162</f>
        <v>157.5</v>
      </c>
      <c r="F155" s="29">
        <f t="shared" ref="F155" si="41">A155*E155</f>
        <v>0</v>
      </c>
      <c r="G155" s="30">
        <f>'Order Sheet'!F162</f>
        <v>9</v>
      </c>
      <c r="H155" s="167" t="str">
        <f>'Order Sheet'!I162</f>
        <v>y</v>
      </c>
    </row>
    <row r="156" spans="1:8" x14ac:dyDescent="0.3">
      <c r="A156" s="94">
        <f>'Order Sheet'!H163</f>
        <v>0</v>
      </c>
      <c r="B156" s="127" t="s">
        <v>236</v>
      </c>
      <c r="C156" s="115">
        <f>'Order Sheet'!B163</f>
        <v>734173913170</v>
      </c>
      <c r="D156" s="26" t="str">
        <f>'Order Sheet'!C163</f>
        <v>91317-HS</v>
      </c>
      <c r="E156" s="29">
        <f>'Order Sheet'!G163</f>
        <v>93</v>
      </c>
      <c r="F156" s="29">
        <f t="shared" ref="F156:F158" si="42">A156*E156</f>
        <v>0</v>
      </c>
      <c r="G156" s="30">
        <f>'Order Sheet'!F163</f>
        <v>6</v>
      </c>
      <c r="H156" s="167" t="str">
        <f>'Order Sheet'!I163</f>
        <v>y</v>
      </c>
    </row>
    <row r="157" spans="1:8" x14ac:dyDescent="0.3">
      <c r="A157" s="94">
        <f>'Order Sheet'!H164</f>
        <v>0</v>
      </c>
      <c r="B157" s="127" t="s">
        <v>233</v>
      </c>
      <c r="C157" s="115">
        <f>'Order Sheet'!B164</f>
        <v>734173922325</v>
      </c>
      <c r="D157" s="26" t="str">
        <f>'Order Sheet'!C164</f>
        <v>92232-HS</v>
      </c>
      <c r="E157" s="29">
        <f>'Order Sheet'!G164</f>
        <v>159.19999999999999</v>
      </c>
      <c r="F157" s="29">
        <f t="shared" si="42"/>
        <v>0</v>
      </c>
      <c r="G157" s="30">
        <f>'Order Sheet'!F164</f>
        <v>16</v>
      </c>
      <c r="H157" s="167" t="str">
        <f>'Order Sheet'!I164</f>
        <v>y</v>
      </c>
    </row>
    <row r="158" spans="1:8" ht="15" customHeight="1" x14ac:dyDescent="0.3">
      <c r="A158" s="94">
        <f>'Order Sheet'!H165</f>
        <v>0</v>
      </c>
      <c r="B158" s="127" t="s">
        <v>287</v>
      </c>
      <c r="C158" s="115">
        <f>'Order Sheet'!B165</f>
        <v>734173915631</v>
      </c>
      <c r="D158" s="26" t="str">
        <f>'Order Sheet'!C165</f>
        <v>91563-HS</v>
      </c>
      <c r="E158" s="29">
        <f>'Order Sheet'!G165</f>
        <v>120</v>
      </c>
      <c r="F158" s="29">
        <f t="shared" si="42"/>
        <v>0</v>
      </c>
      <c r="G158" s="30">
        <f>'Order Sheet'!F165</f>
        <v>8</v>
      </c>
      <c r="H158" s="167" t="str">
        <f>'Order Sheet'!I165</f>
        <v>y</v>
      </c>
    </row>
    <row r="159" spans="1:8" ht="15" customHeight="1" x14ac:dyDescent="0.3">
      <c r="A159" s="94">
        <f>'Order Sheet'!H166</f>
        <v>0</v>
      </c>
      <c r="B159" s="127" t="s">
        <v>2</v>
      </c>
      <c r="C159" s="115">
        <f>'Order Sheet'!B166</f>
        <v>734173911640</v>
      </c>
      <c r="D159" s="26" t="str">
        <f>'Order Sheet'!C166</f>
        <v>91164-HS</v>
      </c>
      <c r="E159" s="29">
        <f>'Order Sheet'!G166</f>
        <v>103.6</v>
      </c>
      <c r="F159" s="29">
        <f t="shared" ref="F159:F160" si="43">A159*E159</f>
        <v>0</v>
      </c>
      <c r="G159" s="30">
        <f>'Order Sheet'!F166</f>
        <v>8</v>
      </c>
      <c r="H159" s="167" t="str">
        <f>'Order Sheet'!I166</f>
        <v>y</v>
      </c>
    </row>
    <row r="160" spans="1:8" x14ac:dyDescent="0.3">
      <c r="A160" s="94">
        <f>'Order Sheet'!H167</f>
        <v>0</v>
      </c>
      <c r="B160" s="127" t="s">
        <v>1</v>
      </c>
      <c r="C160" s="115">
        <f>'Order Sheet'!B167</f>
        <v>734173910995</v>
      </c>
      <c r="D160" s="26" t="str">
        <f>'Order Sheet'!C167</f>
        <v>91099-HS</v>
      </c>
      <c r="E160" s="29">
        <f>'Order Sheet'!G167</f>
        <v>79.8</v>
      </c>
      <c r="F160" s="29">
        <f t="shared" si="43"/>
        <v>0</v>
      </c>
      <c r="G160" s="30">
        <f>'Order Sheet'!F167</f>
        <v>4</v>
      </c>
      <c r="H160" s="167" t="str">
        <f>'Order Sheet'!I167</f>
        <v>y</v>
      </c>
    </row>
    <row r="161" spans="1:8" x14ac:dyDescent="0.3">
      <c r="A161" s="30"/>
      <c r="B161" s="22"/>
      <c r="C161" s="117"/>
      <c r="D161" s="23"/>
      <c r="E161" s="92">
        <f>'Order Sheet'!G168</f>
        <v>0</v>
      </c>
      <c r="F161" s="92">
        <f t="shared" ref="F161" si="44">A161*E161</f>
        <v>0</v>
      </c>
      <c r="G161" s="93">
        <f>'Order Sheet'!F168</f>
        <v>0</v>
      </c>
      <c r="H161" s="167">
        <f>'Order Sheet'!I168</f>
        <v>0</v>
      </c>
    </row>
    <row r="162" spans="1:8" x14ac:dyDescent="0.3">
      <c r="A162">
        <f>SUM(A42:A161)</f>
        <v>0</v>
      </c>
      <c r="B162" s="10" t="s">
        <v>264</v>
      </c>
      <c r="D162" s="83" t="s">
        <v>61</v>
      </c>
      <c r="E162" s="16">
        <f>'Order Sheet'!H168/10</f>
        <v>0</v>
      </c>
      <c r="F162" s="21">
        <f>SUM(F23:F161)</f>
        <v>0</v>
      </c>
    </row>
    <row r="163" spans="1:8" ht="15.6" x14ac:dyDescent="0.3">
      <c r="A163" s="100" t="s">
        <v>101</v>
      </c>
      <c r="B163" s="101"/>
      <c r="D163" s="83" t="s">
        <v>62</v>
      </c>
      <c r="E163" s="16">
        <f>'Order Sheet'!H25</f>
        <v>0</v>
      </c>
      <c r="F163" s="21">
        <f>F18</f>
        <v>0</v>
      </c>
    </row>
    <row r="164" spans="1:8" ht="15.6" x14ac:dyDescent="0.3">
      <c r="A164" s="24" t="s">
        <v>44</v>
      </c>
      <c r="B164" s="151" t="str">
        <f>B167+B168&amp;" lbs."</f>
        <v>0 lbs.</v>
      </c>
      <c r="C164" s="118"/>
      <c r="D164" s="83" t="s">
        <v>33</v>
      </c>
      <c r="F164" s="21">
        <f>F162+F163</f>
        <v>0</v>
      </c>
    </row>
    <row r="165" spans="1:8" ht="16.2" thickBot="1" x14ac:dyDescent="0.35">
      <c r="B165" s="152">
        <f>'Order Sheet'!H168</f>
        <v>0</v>
      </c>
      <c r="D165" s="99" t="s">
        <v>100</v>
      </c>
      <c r="E165" s="100"/>
      <c r="F165" s="21">
        <f>F164*B163</f>
        <v>0</v>
      </c>
    </row>
    <row r="166" spans="1:8" ht="16.2" thickBot="1" x14ac:dyDescent="0.35">
      <c r="B166" s="152">
        <f>'Order Sheet'!H25</f>
        <v>0</v>
      </c>
      <c r="D166" s="102" t="s">
        <v>32</v>
      </c>
      <c r="E166" s="103"/>
      <c r="F166" s="104">
        <f>F164+F165</f>
        <v>0</v>
      </c>
    </row>
    <row r="167" spans="1:8" x14ac:dyDescent="0.3">
      <c r="B167" s="152">
        <f>58*((B165/10)+B166)</f>
        <v>0</v>
      </c>
    </row>
    <row r="168" spans="1:8" x14ac:dyDescent="0.3">
      <c r="B168" s="165">
        <f>'Order Sheet'!L168+'Order Sheet'!L25</f>
        <v>0</v>
      </c>
    </row>
  </sheetData>
  <autoFilter ref="A21:G164" xr:uid="{FFEF8D2B-29B6-4DE0-B50A-B039F83D5294}"/>
  <mergeCells count="3">
    <mergeCell ref="E7:G7"/>
    <mergeCell ref="E8:G8"/>
    <mergeCell ref="E9:G9"/>
  </mergeCells>
  <conditionalFormatting sqref="A12:A18 F12:F18 A22:A161 F22:F161">
    <cfRule type="cellIs" dxfId="0" priority="145" operator="greaterThan">
      <formula>0</formula>
    </cfRule>
  </conditionalFormatting>
  <pageMargins left="0.7" right="0.7" top="0.75" bottom="0.75" header="0.3" footer="0.3"/>
  <pageSetup scale="6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2805FA78EF4E40B2561AC901967269" ma:contentTypeVersion="12" ma:contentTypeDescription="Create a new document." ma:contentTypeScope="" ma:versionID="ff1b9986a140c6ef1cbf7f6c4ea24f34">
  <xsd:schema xmlns:xsd="http://www.w3.org/2001/XMLSchema" xmlns:xs="http://www.w3.org/2001/XMLSchema" xmlns:p="http://schemas.microsoft.com/office/2006/metadata/properties" xmlns:ns2="09935885-eab4-49b6-be80-09c002630e09" targetNamespace="http://schemas.microsoft.com/office/2006/metadata/properties" ma:root="true" ma:fieldsID="7d2e291ca21810f844744e430f92a7a6" ns2:_="">
    <xsd:import namespace="09935885-eab4-49b6-be80-09c002630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ote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35885-eab4-49b6-be80-09c002630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" ma:index="10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 xmlns="09935885-eab4-49b6-be80-09c002630e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0CB1C1-5506-44AF-B514-D8FE952D3C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935885-eab4-49b6-be80-09c002630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A0B8D5-DD95-4F99-8F1D-D7B169A9DD9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9935885-eab4-49b6-be80-09c002630e0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3598D8-385F-497B-88A5-CB77E8DFC7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Order Sheet</vt:lpstr>
      <vt:lpstr>Summary</vt:lpstr>
      <vt:lpstr>'Order Sheet'!Print_Area</vt:lpstr>
      <vt:lpstr>'Order Sheet'!Print_Titles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Melton</dc:creator>
  <cp:lastModifiedBy>Sara Melton</cp:lastModifiedBy>
  <cp:lastPrinted>2026-02-15T21:22:51Z</cp:lastPrinted>
  <dcterms:created xsi:type="dcterms:W3CDTF">2018-07-31T14:24:04Z</dcterms:created>
  <dcterms:modified xsi:type="dcterms:W3CDTF">2026-03-08T19:23:12Z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0x010100762805FA78EF4E40B2561AC901967269</vt:lpwstr>
  </property>
</Properties>
</file>